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customXml/itemProps4.xml" ContentType="application/vnd.openxmlformats-officedocument.customXml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5.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9200" windowHeight="7350"/>
  </bookViews>
  <sheets>
    <sheet name="PTA  Partenariat 2015" sheetId="1" r:id="rId1"/>
    <sheet name="PTA 2015 COMM" sheetId="2" r:id="rId2"/>
    <sheet name="PTA GENRE 2015" sheetId="6" r:id="rId3"/>
    <sheet name="PTA 2015 S&amp;E" sheetId="5" r:id="rId4"/>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31" i="1" l="1"/>
  <c r="J24" i="1"/>
  <c r="J10" i="1" l="1"/>
  <c r="J12" i="1" l="1"/>
  <c r="J36" i="6" l="1"/>
  <c r="I36" i="6"/>
  <c r="H27" i="6"/>
  <c r="H20" i="6"/>
  <c r="H16" i="6" l="1"/>
  <c r="J33" i="6"/>
  <c r="I33" i="6"/>
  <c r="I37" i="6" s="1"/>
  <c r="J25" i="6"/>
  <c r="J24" i="6"/>
  <c r="J22" i="6"/>
  <c r="J21" i="6"/>
  <c r="J18" i="6"/>
  <c r="J20" i="6" s="1"/>
  <c r="J10" i="6"/>
  <c r="J16" i="6" s="1"/>
  <c r="J27" i="6" l="1"/>
  <c r="J37" i="6" s="1"/>
  <c r="O45" i="5" l="1"/>
  <c r="N45" i="5"/>
  <c r="N46" i="5" s="1"/>
  <c r="M45" i="5"/>
  <c r="L45" i="5"/>
  <c r="K45" i="5"/>
  <c r="J45" i="5"/>
  <c r="P44" i="5"/>
  <c r="P45" i="5" s="1"/>
  <c r="O43" i="5"/>
  <c r="M43" i="5"/>
  <c r="L43" i="5"/>
  <c r="K43" i="5"/>
  <c r="J43" i="5"/>
  <c r="P42" i="5"/>
  <c r="P41" i="5"/>
  <c r="P43" i="5" s="1"/>
  <c r="O36" i="5"/>
  <c r="N36" i="5"/>
  <c r="M36" i="5"/>
  <c r="L36" i="5"/>
  <c r="K36" i="5"/>
  <c r="J36" i="5"/>
  <c r="P32" i="5"/>
  <c r="P31" i="5"/>
  <c r="P36" i="5" s="1"/>
  <c r="O30" i="5"/>
  <c r="N30" i="5"/>
  <c r="M30" i="5"/>
  <c r="L30" i="5"/>
  <c r="K30" i="5"/>
  <c r="J30" i="5"/>
  <c r="P27" i="5"/>
  <c r="P26" i="5"/>
  <c r="P25" i="5"/>
  <c r="P24" i="5"/>
  <c r="P23" i="5"/>
  <c r="O22" i="5"/>
  <c r="N22" i="5"/>
  <c r="M22" i="5"/>
  <c r="L22" i="5"/>
  <c r="K22" i="5"/>
  <c r="J22" i="5"/>
  <c r="O18" i="5"/>
  <c r="N18" i="5"/>
  <c r="M18" i="5"/>
  <c r="L18" i="5"/>
  <c r="K18" i="5"/>
  <c r="K37" i="5" s="1"/>
  <c r="K46" i="5" s="1"/>
  <c r="J18" i="5"/>
  <c r="J37" i="5" s="1"/>
  <c r="J46" i="5" s="1"/>
  <c r="P15" i="5"/>
  <c r="P18" i="5" s="1"/>
  <c r="O14" i="5"/>
  <c r="N14" i="5"/>
  <c r="M14" i="5"/>
  <c r="L14" i="5"/>
  <c r="K14" i="5"/>
  <c r="J14" i="5"/>
  <c r="P13" i="5"/>
  <c r="P12" i="5"/>
  <c r="P11" i="5"/>
  <c r="P10" i="5"/>
  <c r="P9" i="5"/>
  <c r="P8" i="5"/>
  <c r="P7" i="5"/>
  <c r="P6" i="5"/>
  <c r="L37" i="5" l="1"/>
  <c r="L46" i="5" s="1"/>
  <c r="P14" i="5"/>
  <c r="P30" i="5"/>
  <c r="P37" i="5" s="1"/>
  <c r="O46" i="5"/>
  <c r="M37" i="5"/>
  <c r="M46" i="5" s="1"/>
  <c r="P46" i="5" s="1"/>
  <c r="L8" i="2" l="1"/>
  <c r="M8" i="2"/>
  <c r="P8" i="2"/>
  <c r="P22" i="2"/>
  <c r="K21" i="2"/>
  <c r="L21" i="2"/>
  <c r="K26" i="2"/>
  <c r="K29" i="2" s="1"/>
  <c r="O26" i="2"/>
  <c r="O29" i="2"/>
  <c r="N27" i="2"/>
  <c r="N29" i="2" s="1"/>
  <c r="P25" i="2"/>
  <c r="L29" i="2" l="1"/>
  <c r="M21" i="2"/>
  <c r="M29" i="2" s="1"/>
  <c r="P17" i="2"/>
  <c r="O28" i="2" l="1"/>
  <c r="N28" i="2"/>
  <c r="M28" i="2"/>
  <c r="L28" i="2"/>
  <c r="K28" i="2"/>
  <c r="J28" i="2"/>
  <c r="P27" i="2"/>
  <c r="P28" i="2" s="1"/>
  <c r="M26" i="2"/>
  <c r="L26" i="2"/>
  <c r="J26" i="2"/>
  <c r="P24" i="2"/>
  <c r="P23" i="2"/>
  <c r="O21" i="2"/>
  <c r="N21" i="2"/>
  <c r="J21" i="2"/>
  <c r="J29" i="2" s="1"/>
  <c r="P18" i="2"/>
  <c r="P16" i="2"/>
  <c r="P15" i="2"/>
  <c r="P14" i="2"/>
  <c r="P13" i="2"/>
  <c r="P11" i="2"/>
  <c r="P10" i="2"/>
  <c r="P9" i="2"/>
  <c r="P21" i="2" l="1"/>
  <c r="P26" i="2"/>
  <c r="P29" i="2" s="1"/>
  <c r="J28" i="1" l="1"/>
  <c r="J30" i="1" s="1"/>
  <c r="I28" i="1"/>
</calcChain>
</file>

<file path=xl/sharedStrings.xml><?xml version="1.0" encoding="utf-8"?>
<sst xmlns="http://schemas.openxmlformats.org/spreadsheetml/2006/main" count="521" uniqueCount="148">
  <si>
    <t xml:space="preserve">PNUD RDC: PTA 2015 Unité Partenariat </t>
  </si>
  <si>
    <t>PRODUITS ATTENDUS (Outputs in Atlas)</t>
  </si>
  <si>
    <t>Responsable</t>
  </si>
  <si>
    <t>Budget Planifié</t>
  </si>
  <si>
    <t>ACTIVITÉS CLES</t>
  </si>
  <si>
    <t>T1</t>
  </si>
  <si>
    <t>T2</t>
  </si>
  <si>
    <t>T3</t>
  </si>
  <si>
    <t>T4</t>
  </si>
  <si>
    <t>FE</t>
  </si>
  <si>
    <t>Logistique Formations/Réunion</t>
  </si>
  <si>
    <t>Staffing cost</t>
  </si>
  <si>
    <t>Sub-total</t>
  </si>
  <si>
    <t>Fonds</t>
  </si>
  <si>
    <t>X</t>
  </si>
  <si>
    <t>Total Activités</t>
  </si>
  <si>
    <t>COUT OPERATIONNEL ET ADMINISTRATIF</t>
  </si>
  <si>
    <t xml:space="preserve">1. RH/Staffing </t>
  </si>
  <si>
    <t>Conseiller en Partenariat</t>
  </si>
  <si>
    <t>Gestion HR, bank fees, Cost recovery, GMS</t>
  </si>
  <si>
    <t xml:space="preserve">2. Admin, finance, logistiques </t>
  </si>
  <si>
    <t>Communication et Gestion des bureaux, logistiques</t>
  </si>
  <si>
    <t>Total Coût opérationnel</t>
  </si>
  <si>
    <t>Total Général</t>
  </si>
  <si>
    <t>Staff responsable</t>
  </si>
  <si>
    <t>Budget planifié (USD)</t>
  </si>
  <si>
    <t>MN</t>
  </si>
  <si>
    <t>XK</t>
  </si>
  <si>
    <t>MK</t>
  </si>
  <si>
    <t>71200 Consultant Int.</t>
  </si>
  <si>
    <t>71600 Travel DSA</t>
  </si>
  <si>
    <t>72700 Logistique Formations/Réunion</t>
  </si>
  <si>
    <t>GOE Others</t>
  </si>
  <si>
    <t xml:space="preserve">X </t>
  </si>
  <si>
    <t>Team Leader, Spécialisté de S&amp;E, P4</t>
  </si>
  <si>
    <t>Assistante au Programme SC5</t>
  </si>
  <si>
    <t xml:space="preserve">Total </t>
  </si>
  <si>
    <t>x</t>
  </si>
  <si>
    <t>appui à la table ronde des femmes cadres  sur  le positionnement des femmes aux postes de décision en RDC</t>
  </si>
  <si>
    <t xml:space="preserve">proposition d'une mesure formelle d'application de ce  guide </t>
  </si>
  <si>
    <t>appui aux gestionnaires de programmes/projets  en intégration du genre dans les prodocs , les PTA( indicateurs, résultats et  activités sensible au genre)</t>
  </si>
  <si>
    <t>actualisation  de la cotation Gender Marker dans Atlas de tous les projets</t>
  </si>
  <si>
    <t>Contribution  au forum national des Ministres et  chefs de division  genre</t>
  </si>
  <si>
    <t>préparer les réunions de haut niveau avec les bailleurs</t>
  </si>
  <si>
    <t>systématiser l'Alerte de suivi des rapports </t>
  </si>
  <si>
    <t>produire et diffuser le guide de rédaction des rapports</t>
  </si>
  <si>
    <t>organiser la formation  des projects managers et Conseillers au programme sur l'élaboration des rapports de qualité</t>
  </si>
  <si>
    <t>Appuyer l'organisation des revues des programmes</t>
  </si>
  <si>
    <t>appuyer la conduite des enquêtes partenaires</t>
  </si>
  <si>
    <t>1.1. Production des outils de communication (Publication et diffusion des documents informatifs surles différents programme, réalisation, priorité et fondamentaux du PNUD RDC (PNUD infos, Videos, info rapide, lettre electronique, Calendrier, fiches de produits, posters, etc...)</t>
  </si>
  <si>
    <t>1.2. Organisation des réunions par groupe d'interlocuteurs (Inter-bailleurs, groupe parlementaires, secteur privé pour expliquer les nouvelles thématiques et attirer les financements supplémentaires des bailleurs.</t>
  </si>
  <si>
    <t>1.3. Collecte et diffusion des Histoires et témoignages, leçons apprises  sur terrain acces sur le resultat des projets.</t>
  </si>
  <si>
    <t>1.4. Organisation des visites de terrains pour le Senior Management du PNUD, les Bailleurs, Partenaires et Médias.</t>
  </si>
  <si>
    <t>1.5. Organisation des journées d'informations et campagnes de sensibilisation sous les thématiques du PNUD.</t>
  </si>
  <si>
    <t>2. Mobilisation des ressources additionnelles assurée.</t>
  </si>
  <si>
    <t>2.1. Organisation des Mardis de développement</t>
  </si>
  <si>
    <t>2.2. Augmentation du Networking dans le Partenariat en priorisant l'implication des bénéficiaires.</t>
  </si>
  <si>
    <t>2.4. Orgaisation des visites des terrains avec les Bailleurs</t>
  </si>
  <si>
    <t>2.3. Organisation des réunions d'informations et échanges avec les Bailleurs (Table ronde, déjeuner de travail, diner de mobilisation des ressources)</t>
  </si>
  <si>
    <t>2.5. Publication des rapports illustrés diffusés auprès des Bailleurs.</t>
  </si>
  <si>
    <t>3. Partage et échange des Connaissances et bonne pratique du bureau assuré.</t>
  </si>
  <si>
    <t>3.1. Formation à l'utilsation des réseaux sociaux et réseaux de connaissance du PNUD.</t>
  </si>
  <si>
    <t>3.2. Partage au niveau mondial de Success Stories et bonne pratique.</t>
  </si>
  <si>
    <t xml:space="preserve">3.3. </t>
  </si>
  <si>
    <t xml:space="preserve"> </t>
  </si>
  <si>
    <t>Honoraires Consultatnts Expert Audio-visuel</t>
  </si>
  <si>
    <t xml:space="preserve">Fonctionnement (Gestion des bureaux de l'unité, cost admin, services communs, divers achats, etc) </t>
  </si>
  <si>
    <t>71300 Consultant Nat.</t>
  </si>
  <si>
    <t>TOTAUX</t>
  </si>
  <si>
    <t>PTA 2015 UNITE COMMUNICATION</t>
  </si>
  <si>
    <t>Team Leader, Analyste à la Comunication</t>
  </si>
  <si>
    <t>VNU Chargées des Communication Kinshasa et Goma</t>
  </si>
  <si>
    <t>PNUD RDC: PTA 2015 Unité S&amp;E (draft 0)</t>
  </si>
  <si>
    <t xml:space="preserve">1. Le Rapport Annuel Orienté sur les Résultats (ROAR 2014) est classé parmis les meilleurs ''TOP ROAR''  </t>
  </si>
  <si>
    <t>1) Elaboration du Plan Integré de Suivi - Evaluation 2014</t>
  </si>
  <si>
    <t xml:space="preserve">2)Elaboration et suivi du IWP 2015 </t>
  </si>
  <si>
    <t>3) Revue trimestrielle du plan de S&amp;E et validation des résultats et discussion des problèmes clés S&amp;E lors de la réunion avec DPA/P.</t>
  </si>
  <si>
    <t>Retraite de l'Unité Assurance Qqualité et Plaidoyer</t>
  </si>
  <si>
    <t>Indicateur de resultat :                   Le Score du ROAR 2015                  Baseline : 20 /20  Cible 20/20</t>
  </si>
  <si>
    <t>5) Retraite annuelle S&amp;E à Kinshasa avec tous les staff S&amp;E des Piliers et l'Unité S&amp;E (2 jours)</t>
  </si>
  <si>
    <t>6) Réunion (mission) S&amp;E au siège ou au Centre Régional à Johannesburg/Addis/Dakar avec les autres BPs et/ou participation (mission) à des ateliers S&amp;E hors de la RDC</t>
  </si>
  <si>
    <t xml:space="preserve">8) préparation du ROAR 2015 (orientation, coordination et soutien technique pour l’assurance qualité des résultats) </t>
  </si>
  <si>
    <t xml:space="preserve">9) Mission de Ponctuelle de supervision des résuiltats </t>
  </si>
  <si>
    <t>10) Renforcement des capacités de l'unité S&amp;E</t>
  </si>
  <si>
    <t>2. Les évaluations de2015   prevues dans le plan d'évaluation  2013 - 2017, sont  mieux   gérées, coordonnées  et comporte des résultats de gestion stratégiques</t>
  </si>
  <si>
    <t>2.1 Recrutements des consultants pour l'évaluations des effets du programme et de l'UNDAF</t>
  </si>
  <si>
    <t>Indicateur de resultat :                   La note satisfactory                   Baseline : 2/14  Cible: 10/14</t>
  </si>
  <si>
    <t xml:space="preserve"> 2.2.Gestion , coordination globale et soutien technique pour l’assurance qualité</t>
  </si>
  <si>
    <t xml:space="preserve">2,3 Mise à jour  Evaluation Ressource Center ( saisie  des informations  et  soutien technique des autres unité  du programme) </t>
  </si>
  <si>
    <t>3. Le Plan Strategique 2014 - 2017 est mieux approprié par le Staff du bureau et refleté dans les  PRODOC/PTA du bureau pays</t>
  </si>
  <si>
    <t>3,1) Aggrégation des gap de données de référence sur l'extrême pauvreté, les inégalités, les exclusions, les femmes, les femmes chefs de ménages, les groupes vulnérables et les jeunes</t>
  </si>
  <si>
    <t>3,2) Développement des PTA  2015 (coordination globale et soutien technique pour l’assurance qualité)</t>
  </si>
  <si>
    <t xml:space="preserve">Indicateur  : Le nombre des PRODOC aligné en 2015. Baseline :  Cible : </t>
  </si>
  <si>
    <t>3,3) Soutien technique, si nécessaire, pour le développement des prodocs  pour s'assurer de la qualité du cadre de résultats et de la section S&amp;E, y compris sur le genre.</t>
  </si>
  <si>
    <t>4. Le Mecanisme de Suivi et de revue axé sur les résultats est opérationnel au niveau des composantes et du programme</t>
  </si>
  <si>
    <t>4,1) Formation S&amp;E pour les partenaires nationaux y compris sur le genre  (3 formations de 3 jours pour 20 personnes par formation)</t>
  </si>
  <si>
    <t>4,2) Missions conjointes avec le gouvernment et les donateurs clés sur le terrain pour la validation des résultats y compris les résultats du genre (2 missions, en Juin et Novembre, de 6 personnes pendant 1 semaine)</t>
  </si>
  <si>
    <t>4,3) Organisation des révues des composantes</t>
  </si>
  <si>
    <t>4,4) organisation des revues semestrielles et annuelles</t>
  </si>
  <si>
    <t>4,5) Revue annuelle de l'UNDAF  2013-2017 (contribution)</t>
  </si>
  <si>
    <t xml:space="preserve">Indicateur 1 : La proportion des participants de la partie nationale ayant été satisfaite de la qualité de la révue </t>
  </si>
  <si>
    <t xml:space="preserve">Indicateur 2 : La proportion des recommandations ayant fait l'objet de mise en œuvre </t>
  </si>
  <si>
    <t>5. l'approche Harmonisé de transfert des fonds (HACT) est appliqué au bureau pays, mieux coordonnées au sein des agences excom et ouverte à d'autres agences non excoms du système de Nations Unies</t>
  </si>
  <si>
    <t>5,1) Formation des spot checkers</t>
  </si>
  <si>
    <t>5,3) Séances de travail sur le HACT</t>
  </si>
  <si>
    <t>Indicateur : le nombre de spot checkers dont les rapports ont été jugés satisfaisant</t>
  </si>
  <si>
    <t xml:space="preserve">Indicateurs : le taux de réalisation des spot checks par agence  </t>
  </si>
  <si>
    <t>Indicateur 3 : le nombre de séances de travail sur le HACT réalisées</t>
  </si>
  <si>
    <t xml:space="preserve">Total Programmatique </t>
  </si>
  <si>
    <t>Associé(e) au Programme Genre/S&amp;E, GS6</t>
  </si>
  <si>
    <t>Gestion de RH - bank fee, Cost recovery,GMS</t>
  </si>
  <si>
    <t xml:space="preserve">Logistique (Gestion du véhicule, Gestion des bureaux de l'unité S&amp;E, cost admin, etc) </t>
  </si>
  <si>
    <t>04000</t>
  </si>
  <si>
    <t>Assistant Adm &amp; Financier et  Assistant aux médias</t>
  </si>
  <si>
    <t>1. La visibilité du PNUD en RDC est assurée auprès des bailleurs, des bureaux régionaux de Dakar et de New York, Bruxelles et Copenhague.  Le bureau est classé dans le Top 3 en matière de communication</t>
  </si>
  <si>
    <t>trac</t>
  </si>
  <si>
    <t>assurer la qualité des rapports</t>
  </si>
  <si>
    <t xml:space="preserve">PNUD RDC: PTA 2015 Unité Genre </t>
  </si>
  <si>
    <t xml:space="preserve">PRODUITS ATTENDUS </t>
  </si>
  <si>
    <t>1.  Le PNUD/RDC  est classé parmi les trois premiers  bureaux dans le processus de  Gender  equality seal: Indicateur : % des évidences poster à temps et de bonnes qualités</t>
  </si>
  <si>
    <t>mobilisation des tous les staffs à compléter les 2 cours mandataires</t>
  </si>
  <si>
    <t>appui à la vulgarisation et l'application de la stratégie de recrutement</t>
  </si>
  <si>
    <t>Identification et diffusion des bonnes pratiques Genre dans les réseaux sociaux et Team Works</t>
  </si>
  <si>
    <t>Appui à la production du guide d'application du langage sensible au Genre</t>
  </si>
  <si>
    <t>Gender Specialist</t>
  </si>
  <si>
    <t>2 Associés au Programmes Genre VNU</t>
  </si>
  <si>
    <t>formations de tous les staffs en Genre</t>
  </si>
  <si>
    <t>Appui à la production et mise à jour des outils pour la promotion d'une communication sensible au Genre</t>
  </si>
  <si>
    <t>sous totaux</t>
  </si>
  <si>
    <t>Consultants Int. &amp; Nat.</t>
  </si>
  <si>
    <t xml:space="preserve">appui au forum de réflexion national et provincial avec les leaders communautaires, les autorités politiques et administratives  dans le domaine de l'égalité de sexe et autonomisation de la femme en RDC </t>
  </si>
  <si>
    <t>organisation de la formation  des projects managers et Conseillers au programme sur l'analyse genre et outils Genre</t>
  </si>
  <si>
    <t xml:space="preserve">appuis spécifiques aux composantes                                                                                                          </t>
  </si>
  <si>
    <t xml:space="preserve">appui à la vulgarisation du receuil  des textes   favorable à l'équité et à l'égalité de genre (du code de la famille, les deux stratégies( SNIPPet SNPBS), etc. </t>
  </si>
  <si>
    <t xml:space="preserve">appui à l'élaboration des documents de référence (produits de connaissance) </t>
  </si>
  <si>
    <t xml:space="preserve">Appui à l'organisation des activités inter agence </t>
  </si>
  <si>
    <t>Appui et suivi à la prise en compte du genre dans les nouveaux PRODOC et projets</t>
  </si>
  <si>
    <t xml:space="preserve">2.  le genre est integré de manière systématique dans les   Programmes et projets , indicateurs: % des programmes, projets et PTAs intégrant de manière systématique l'analyse genre( contexte, activité, résultats)  .  
 </t>
  </si>
  <si>
    <t xml:space="preserve">3. la synergie inter agence pour un appui coordonné à la partie nationale est renforcée  indicateur:   taux d'exécution  de mecanisme de  coordination  en matière des questions genre, Nbre de documents de référence produits </t>
  </si>
  <si>
    <r>
      <t>1. Les rapports du bureau aux bailleurs sont de bonne qualité et rendus dans le délai prévu • Indicateur :  % des rapports soumis dans le délai avec réaction positive des partenaires</t>
    </r>
    <r>
      <rPr>
        <sz val="11"/>
        <color theme="1"/>
        <rFont val="Calibri"/>
        <family val="2"/>
        <scheme val="minor"/>
      </rPr>
      <t xml:space="preserve">
</t>
    </r>
  </si>
  <si>
    <r>
      <t>2. Système de Tracking des ressources opérationnel •</t>
    </r>
    <r>
      <rPr>
        <b/>
        <u/>
        <sz val="11"/>
        <color theme="1"/>
        <rFont val="Calibri"/>
        <family val="2"/>
        <scheme val="minor"/>
      </rPr>
      <t>Indicateur</t>
    </r>
    <r>
      <rPr>
        <b/>
        <sz val="11"/>
        <color theme="1"/>
        <rFont val="Calibri"/>
        <family val="2"/>
        <scheme val="minor"/>
      </rPr>
      <t xml:space="preserve">:  % des ressources du Pipeline (toutes catégories confondues) enregistrés et suivi dans le système 
 </t>
    </r>
  </si>
  <si>
    <t>mettre à jour le pipeline</t>
  </si>
  <si>
    <t>Assurer le tracking des ressources mobilisées</t>
  </si>
  <si>
    <t xml:space="preserve">Mettre à jour la stratégie de mobilisation </t>
  </si>
  <si>
    <t>Mettre à jour le calendrier des rapports</t>
  </si>
  <si>
    <t>3.  Analyse stratégique des possibilités du bureau pays pour le renforcement des partenariats et la mobilisation des ressources• Indicateur: Nombre d’analyses thématiques réalisées conjointement avec l’UPS et les Unités du Programme</t>
  </si>
  <si>
    <t>Exploiter les stratégies de coopération des bailleurs et élaborer les donors mapping</t>
  </si>
  <si>
    <t xml:space="preserve">Systématiser la mise à jour des profils des bailleurs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</si>
</sst>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 _€_-;\-* #,##0.00\ _€_-;_-* &quot;-&quot;??\ _€_-;_-@_-"/>
    <numFmt numFmtId="164" formatCode="_(* #,##0.00_);_(* \(#,##0.00\);_(* &quot;-&quot;??_);_(@_)"/>
    <numFmt numFmtId="165" formatCode="_([$$-409]* #,##0.00_);_([$$-409]* \(#,##0.00\);_([$$-409]* &quot;-&quot;??_);_(@_)"/>
    <numFmt numFmtId="166" formatCode="_-[$$-409]* #,##0.00_ ;_-[$$-409]* \-#,##0.00\ ;_-[$$-409]* &quot;-&quot;??_ ;_-@_ "/>
  </numFmts>
  <fonts count="13" x14ac:knownFonts="1">
    <font>
      <sz val="11"/>
      <color theme="1"/>
      <name val="Calibri"/>
      <family val="2"/>
      <scheme val="minor"/>
    </font>
    <font>
      <sz val="11"/>
      <color theme="1"/>
      <name val="Calibri"/>
      <family val="2"/>
      <scheme val="minor"/>
    </font>
    <font>
      <b/>
      <sz val="11"/>
      <color theme="1"/>
      <name val="Calibri"/>
      <family val="2"/>
      <scheme val="minor"/>
    </font>
    <font>
      <b/>
      <sz val="16"/>
      <color theme="1"/>
      <name val="Calibri"/>
      <family val="2"/>
      <scheme val="minor"/>
    </font>
    <font>
      <sz val="11"/>
      <color rgb="FF000000"/>
      <name val="Calibri"/>
      <family val="2"/>
      <scheme val="minor"/>
    </font>
    <font>
      <sz val="11"/>
      <name val="Calibri"/>
      <family val="2"/>
      <scheme val="minor"/>
    </font>
    <font>
      <b/>
      <sz val="14"/>
      <color theme="1"/>
      <name val="Calibri"/>
      <family val="2"/>
      <scheme val="minor"/>
    </font>
    <font>
      <sz val="14"/>
      <color theme="1"/>
      <name val="Calibri"/>
      <family val="2"/>
      <scheme val="minor"/>
    </font>
    <font>
      <b/>
      <sz val="11"/>
      <color rgb="FF92D050"/>
      <name val="Calibri"/>
      <family val="2"/>
      <scheme val="minor"/>
    </font>
    <font>
      <b/>
      <sz val="11"/>
      <color rgb="FFFF0000"/>
      <name val="Calibri"/>
      <family val="2"/>
      <scheme val="minor"/>
    </font>
    <font>
      <b/>
      <sz val="12"/>
      <color theme="1"/>
      <name val="Calibri"/>
      <family val="2"/>
      <scheme val="minor"/>
    </font>
    <font>
      <sz val="12"/>
      <color theme="1"/>
      <name val="Calibri"/>
      <family val="2"/>
      <scheme val="minor"/>
    </font>
    <font>
      <b/>
      <u/>
      <sz val="11"/>
      <color theme="1"/>
      <name val="Calibri"/>
      <family val="2"/>
      <scheme val="minor"/>
    </font>
  </fonts>
  <fills count="13">
    <fill>
      <patternFill patternType="none"/>
    </fill>
    <fill>
      <patternFill patternType="gray125"/>
    </fill>
    <fill>
      <patternFill patternType="solid">
        <fgColor theme="8" tint="0.59999389629810485"/>
        <bgColor indexed="64"/>
      </patternFill>
    </fill>
    <fill>
      <patternFill patternType="solid">
        <fgColor theme="3" tint="0.59999389629810485"/>
        <bgColor indexed="64"/>
      </patternFill>
    </fill>
    <fill>
      <patternFill patternType="solid">
        <fgColor theme="0"/>
        <bgColor indexed="64"/>
      </patternFill>
    </fill>
    <fill>
      <patternFill patternType="solid">
        <fgColor theme="9" tint="0.39997558519241921"/>
        <bgColor indexed="64"/>
      </patternFill>
    </fill>
    <fill>
      <patternFill patternType="solid">
        <fgColor rgb="FF9999FF"/>
        <bgColor indexed="64"/>
      </patternFill>
    </fill>
    <fill>
      <patternFill patternType="solid">
        <fgColor rgb="FFFFFF00"/>
        <bgColor indexed="64"/>
      </patternFill>
    </fill>
    <fill>
      <patternFill patternType="solid">
        <fgColor rgb="FFCCFFCC"/>
        <bgColor indexed="64"/>
      </patternFill>
    </fill>
    <fill>
      <patternFill patternType="solid">
        <fgColor theme="8" tint="0.79998168889431442"/>
        <bgColor indexed="64"/>
      </patternFill>
    </fill>
    <fill>
      <patternFill patternType="solid">
        <fgColor rgb="FFFFFFCC"/>
        <bgColor indexed="64"/>
      </patternFill>
    </fill>
    <fill>
      <patternFill patternType="solid">
        <fgColor theme="3" tint="0.39997558519241921"/>
        <bgColor indexed="64"/>
      </patternFill>
    </fill>
    <fill>
      <patternFill patternType="solid">
        <fgColor rgb="FF00B0F0"/>
        <bgColor indexed="64"/>
      </patternFill>
    </fill>
  </fills>
  <borders count="6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medium">
        <color indexed="64"/>
      </left>
      <right style="medium">
        <color indexed="64"/>
      </right>
      <top/>
      <bottom style="medium">
        <color indexed="64"/>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bottom style="thin">
        <color indexed="64"/>
      </bottom>
      <diagonal/>
    </border>
    <border>
      <left/>
      <right style="thin">
        <color indexed="64"/>
      </right>
      <top/>
      <bottom/>
      <diagonal/>
    </border>
    <border>
      <left/>
      <right style="medium">
        <color indexed="64"/>
      </right>
      <top style="thin">
        <color indexed="64"/>
      </top>
      <bottom style="thin">
        <color indexed="64"/>
      </bottom>
      <diagonal/>
    </border>
    <border>
      <left/>
      <right style="thin">
        <color indexed="64"/>
      </right>
      <top/>
      <bottom style="medium">
        <color indexed="64"/>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style="medium">
        <color rgb="FF000000"/>
      </left>
      <right style="medium">
        <color rgb="FF000000"/>
      </right>
      <top/>
      <bottom style="dashed">
        <color rgb="FF000000"/>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right/>
      <top style="thin">
        <color indexed="64"/>
      </top>
      <bottom/>
      <diagonal/>
    </border>
  </borders>
  <cellStyleXfs count="3">
    <xf numFmtId="0" fontId="0" fillId="0" borderId="0"/>
    <xf numFmtId="164" fontId="1" fillId="0" borderId="0" applyFont="0" applyFill="0" applyBorder="0" applyAlignment="0" applyProtection="0"/>
    <xf numFmtId="43" fontId="1" fillId="0" borderId="0" applyFont="0" applyFill="0" applyBorder="0" applyAlignment="0" applyProtection="0"/>
  </cellStyleXfs>
  <cellXfs count="346">
    <xf numFmtId="0" fontId="0" fillId="0" borderId="0" xfId="0"/>
    <xf numFmtId="0" fontId="0" fillId="0" borderId="0" xfId="0" applyFont="1"/>
    <xf numFmtId="0" fontId="2" fillId="2" borderId="1" xfId="0" applyFont="1" applyFill="1" applyBorder="1" applyAlignment="1">
      <alignment horizontal="center" wrapText="1"/>
    </xf>
    <xf numFmtId="0" fontId="2" fillId="3" borderId="1" xfId="0" applyFont="1" applyFill="1" applyBorder="1" applyAlignment="1">
      <alignment horizontal="center" wrapText="1"/>
    </xf>
    <xf numFmtId="0" fontId="2" fillId="2" borderId="4"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3" borderId="1" xfId="0" applyFont="1" applyFill="1" applyBorder="1" applyAlignment="1">
      <alignment vertical="center" wrapText="1"/>
    </xf>
    <xf numFmtId="0" fontId="2" fillId="3" borderId="1" xfId="0" applyFont="1" applyFill="1" applyBorder="1" applyAlignment="1">
      <alignment horizontal="center" vertical="center" wrapText="1"/>
    </xf>
    <xf numFmtId="0" fontId="0" fillId="4" borderId="6" xfId="0" applyFont="1" applyFill="1" applyBorder="1" applyAlignment="1">
      <alignment horizontal="center" vertical="center" wrapText="1"/>
    </xf>
    <xf numFmtId="0" fontId="2" fillId="4" borderId="7" xfId="0" applyFont="1" applyFill="1" applyBorder="1" applyAlignment="1">
      <alignment wrapText="1"/>
    </xf>
    <xf numFmtId="0" fontId="2" fillId="4" borderId="8" xfId="0" applyFont="1" applyFill="1" applyBorder="1" applyAlignment="1">
      <alignment wrapText="1"/>
    </xf>
    <xf numFmtId="0" fontId="2" fillId="4" borderId="10" xfId="0" applyFont="1" applyFill="1" applyBorder="1" applyAlignment="1">
      <alignment horizontal="center" wrapText="1"/>
    </xf>
    <xf numFmtId="0" fontId="0" fillId="0" borderId="1" xfId="0" applyBorder="1" applyAlignment="1">
      <alignment vertical="top" wrapText="1"/>
    </xf>
    <xf numFmtId="0" fontId="0" fillId="4" borderId="11" xfId="0" applyFont="1" applyFill="1" applyBorder="1" applyAlignment="1">
      <alignment horizontal="center" vertical="center" wrapText="1"/>
    </xf>
    <xf numFmtId="165" fontId="0" fillId="4" borderId="13" xfId="1" applyNumberFormat="1" applyFont="1" applyFill="1" applyBorder="1" applyAlignment="1">
      <alignment vertical="top" wrapText="1"/>
    </xf>
    <xf numFmtId="0" fontId="0" fillId="4" borderId="15" xfId="0" applyFont="1" applyFill="1" applyBorder="1" applyAlignment="1">
      <alignment horizontal="center" vertical="center" wrapText="1"/>
    </xf>
    <xf numFmtId="165" fontId="0" fillId="4" borderId="15" xfId="1" applyNumberFormat="1" applyFont="1" applyFill="1" applyBorder="1" applyAlignment="1">
      <alignment horizontal="center" vertical="center" wrapText="1"/>
    </xf>
    <xf numFmtId="165" fontId="0" fillId="4" borderId="16" xfId="1" applyNumberFormat="1" applyFont="1" applyFill="1" applyBorder="1" applyAlignment="1">
      <alignment horizontal="center" vertical="center" wrapText="1"/>
    </xf>
    <xf numFmtId="0" fontId="2" fillId="5" borderId="18" xfId="0" applyFont="1" applyFill="1" applyBorder="1" applyAlignment="1">
      <alignment vertical="top" wrapText="1"/>
    </xf>
    <xf numFmtId="0" fontId="0" fillId="5" borderId="20" xfId="0" applyFont="1" applyFill="1" applyBorder="1" applyAlignment="1">
      <alignment horizontal="center" vertical="center" wrapText="1"/>
    </xf>
    <xf numFmtId="0" fontId="0" fillId="5" borderId="21" xfId="0" applyFont="1" applyFill="1" applyBorder="1" applyAlignment="1">
      <alignment horizontal="center" vertical="center" wrapText="1"/>
    </xf>
    <xf numFmtId="0" fontId="0" fillId="5" borderId="22" xfId="0" applyFont="1" applyFill="1" applyBorder="1" applyAlignment="1">
      <alignment horizontal="center" vertical="center" wrapText="1"/>
    </xf>
    <xf numFmtId="165" fontId="0" fillId="5" borderId="21" xfId="1" applyNumberFormat="1" applyFont="1" applyFill="1" applyBorder="1" applyAlignment="1">
      <alignment horizontal="center" vertical="center" wrapText="1"/>
    </xf>
    <xf numFmtId="165" fontId="0" fillId="5" borderId="23" xfId="1" applyNumberFormat="1" applyFont="1" applyFill="1" applyBorder="1" applyAlignment="1">
      <alignment horizontal="center" vertical="center" wrapText="1"/>
    </xf>
    <xf numFmtId="0" fontId="2" fillId="6" borderId="24" xfId="1" applyNumberFormat="1" applyFont="1" applyFill="1" applyBorder="1" applyAlignment="1">
      <alignment horizontal="center" vertical="center" wrapText="1"/>
    </xf>
    <xf numFmtId="0" fontId="4" fillId="0" borderId="1" xfId="0" applyFont="1" applyBorder="1" applyAlignment="1">
      <alignment vertical="top"/>
    </xf>
    <xf numFmtId="0" fontId="4" fillId="0" borderId="1" xfId="0" applyFont="1" applyBorder="1" applyAlignment="1">
      <alignment vertical="top" wrapText="1"/>
    </xf>
    <xf numFmtId="0" fontId="5" fillId="4" borderId="28" xfId="0" applyFont="1" applyFill="1" applyBorder="1" applyAlignment="1">
      <alignment vertical="top" wrapText="1"/>
    </xf>
    <xf numFmtId="165" fontId="0" fillId="4" borderId="1" xfId="1" applyNumberFormat="1" applyFont="1" applyFill="1" applyBorder="1" applyAlignment="1">
      <alignment horizontal="center" vertical="center" wrapText="1"/>
    </xf>
    <xf numFmtId="165" fontId="0" fillId="4" borderId="2" xfId="1" applyNumberFormat="1" applyFont="1" applyFill="1" applyBorder="1" applyAlignment="1">
      <alignment horizontal="center" vertical="center" wrapText="1"/>
    </xf>
    <xf numFmtId="0" fontId="0" fillId="4" borderId="29" xfId="0" applyFont="1" applyFill="1" applyBorder="1" applyAlignment="1">
      <alignment vertical="top" wrapText="1"/>
    </xf>
    <xf numFmtId="0" fontId="0" fillId="4" borderId="4" xfId="0" applyFont="1" applyFill="1" applyBorder="1" applyAlignment="1">
      <alignment horizontal="center" vertical="center" wrapText="1"/>
    </xf>
    <xf numFmtId="0" fontId="0" fillId="4" borderId="32" xfId="0" applyFont="1" applyFill="1" applyBorder="1" applyAlignment="1">
      <alignment vertical="top" wrapText="1"/>
    </xf>
    <xf numFmtId="165" fontId="0" fillId="0" borderId="4" xfId="1" applyNumberFormat="1" applyFont="1" applyBorder="1" applyAlignment="1">
      <alignment horizontal="center" vertical="center" wrapText="1"/>
    </xf>
    <xf numFmtId="0" fontId="0" fillId="4" borderId="1" xfId="0" applyFont="1" applyFill="1" applyBorder="1" applyAlignment="1">
      <alignment vertical="top" wrapText="1"/>
    </xf>
    <xf numFmtId="0" fontId="0" fillId="4" borderId="1" xfId="0" applyFont="1" applyFill="1" applyBorder="1" applyAlignment="1">
      <alignment horizontal="center" vertical="center" wrapText="1"/>
    </xf>
    <xf numFmtId="0" fontId="2" fillId="4" borderId="1" xfId="1" applyNumberFormat="1" applyFont="1" applyFill="1" applyBorder="1" applyAlignment="1">
      <alignment horizontal="center" vertical="center" wrapText="1"/>
    </xf>
    <xf numFmtId="0" fontId="2" fillId="4" borderId="4" xfId="1" applyNumberFormat="1" applyFont="1" applyFill="1" applyBorder="1" applyAlignment="1">
      <alignment horizontal="center" vertical="center" wrapText="1"/>
    </xf>
    <xf numFmtId="0" fontId="0" fillId="0" borderId="28" xfId="0" applyBorder="1" applyAlignment="1">
      <alignment vertical="top"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5" borderId="13" xfId="0" applyFill="1" applyBorder="1" applyAlignment="1">
      <alignment vertical="top" wrapText="1"/>
    </xf>
    <xf numFmtId="0" fontId="0" fillId="5" borderId="20" xfId="0" applyFill="1" applyBorder="1" applyAlignment="1">
      <alignment vertical="center" wrapText="1"/>
    </xf>
    <xf numFmtId="0" fontId="0" fillId="5" borderId="21" xfId="0" applyFill="1" applyBorder="1" applyAlignment="1">
      <alignment vertical="center" wrapText="1"/>
    </xf>
    <xf numFmtId="0" fontId="0" fillId="5" borderId="22" xfId="0" applyFill="1" applyBorder="1" applyAlignment="1">
      <alignment vertical="center" wrapText="1"/>
    </xf>
    <xf numFmtId="0" fontId="0" fillId="5" borderId="21" xfId="0" applyFill="1" applyBorder="1" applyAlignment="1">
      <alignment horizontal="center" vertical="center" wrapText="1"/>
    </xf>
    <xf numFmtId="0" fontId="0" fillId="5" borderId="23" xfId="0" applyFont="1" applyFill="1" applyBorder="1" applyAlignment="1">
      <alignment horizontal="center" vertical="center" wrapText="1"/>
    </xf>
    <xf numFmtId="0" fontId="6" fillId="4" borderId="1" xfId="0" applyFont="1" applyFill="1" applyBorder="1" applyAlignment="1">
      <alignment vertical="top" wrapText="1"/>
    </xf>
    <xf numFmtId="0" fontId="7" fillId="4" borderId="1" xfId="0" applyFont="1" applyFill="1" applyBorder="1" applyAlignment="1">
      <alignment vertical="top" wrapText="1"/>
    </xf>
    <xf numFmtId="165" fontId="7" fillId="4" borderId="1" xfId="0" applyNumberFormat="1" applyFont="1" applyFill="1" applyBorder="1" applyAlignment="1">
      <alignment vertical="top" wrapText="1"/>
    </xf>
    <xf numFmtId="0" fontId="0" fillId="0" borderId="38" xfId="0" applyBorder="1" applyAlignment="1">
      <alignment vertical="top"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4" borderId="32" xfId="1" applyNumberFormat="1" applyFont="1" applyFill="1" applyBorder="1" applyAlignment="1">
      <alignment vertical="top" wrapText="1"/>
    </xf>
    <xf numFmtId="0" fontId="0" fillId="4" borderId="34" xfId="1" applyNumberFormat="1" applyFont="1" applyFill="1" applyBorder="1" applyAlignment="1">
      <alignment vertical="top" wrapText="1"/>
    </xf>
    <xf numFmtId="0" fontId="0" fillId="5" borderId="20" xfId="0" applyFill="1" applyBorder="1" applyAlignment="1">
      <alignment horizontal="center" vertical="center" wrapText="1"/>
    </xf>
    <xf numFmtId="0" fontId="0" fillId="5" borderId="22" xfId="0" applyFill="1" applyBorder="1" applyAlignment="1">
      <alignment horizontal="center" vertical="center" wrapText="1"/>
    </xf>
    <xf numFmtId="165" fontId="2" fillId="6" borderId="27" xfId="1" applyNumberFormat="1" applyFont="1" applyFill="1" applyBorder="1" applyAlignment="1">
      <alignment horizontal="center" vertical="center" wrapText="1"/>
    </xf>
    <xf numFmtId="0" fontId="2" fillId="0" borderId="19" xfId="0" applyFont="1" applyBorder="1" applyAlignment="1">
      <alignment horizontal="left" vertical="top" wrapText="1"/>
    </xf>
    <xf numFmtId="0" fontId="0" fillId="0" borderId="17" xfId="0" applyBorder="1" applyAlignment="1">
      <alignment vertical="top" wrapText="1"/>
    </xf>
    <xf numFmtId="0" fontId="0" fillId="0" borderId="6" xfId="0" applyBorder="1" applyAlignment="1">
      <alignment horizontal="center" vertical="center" wrapText="1"/>
    </xf>
    <xf numFmtId="0" fontId="0" fillId="0" borderId="39" xfId="0" applyBorder="1" applyAlignment="1">
      <alignment horizontal="center" vertical="center" wrapText="1"/>
    </xf>
    <xf numFmtId="165" fontId="0" fillId="0" borderId="16" xfId="1" applyNumberFormat="1" applyFont="1" applyBorder="1" applyAlignment="1">
      <alignment horizontal="center" vertical="center" wrapText="1"/>
    </xf>
    <xf numFmtId="165" fontId="0" fillId="0" borderId="1" xfId="1" applyNumberFormat="1" applyFont="1" applyBorder="1" applyAlignment="1">
      <alignment horizontal="center" vertical="center" wrapText="1"/>
    </xf>
    <xf numFmtId="0" fontId="0" fillId="0" borderId="10" xfId="1" applyNumberFormat="1" applyFont="1" applyBorder="1" applyAlignment="1">
      <alignment horizontal="center" vertical="top" wrapText="1"/>
    </xf>
    <xf numFmtId="0" fontId="6" fillId="7" borderId="40" xfId="0" applyFont="1" applyFill="1" applyBorder="1" applyAlignment="1">
      <alignment vertical="top" wrapText="1"/>
    </xf>
    <xf numFmtId="0" fontId="7" fillId="7" borderId="9" xfId="0" applyFont="1" applyFill="1" applyBorder="1" applyAlignment="1">
      <alignment vertical="top" wrapText="1"/>
    </xf>
    <xf numFmtId="0" fontId="7" fillId="7" borderId="35" xfId="0" applyFont="1" applyFill="1" applyBorder="1" applyAlignment="1">
      <alignment vertical="top" wrapText="1"/>
    </xf>
    <xf numFmtId="0" fontId="7" fillId="7" borderId="41" xfId="0" applyFont="1" applyFill="1" applyBorder="1" applyAlignment="1">
      <alignment vertical="top" wrapText="1"/>
    </xf>
    <xf numFmtId="0" fontId="7" fillId="7" borderId="42" xfId="0" applyFont="1" applyFill="1" applyBorder="1" applyAlignment="1">
      <alignment vertical="top" wrapText="1"/>
    </xf>
    <xf numFmtId="165" fontId="7" fillId="7" borderId="40" xfId="0" applyNumberFormat="1" applyFont="1" applyFill="1" applyBorder="1" applyAlignment="1">
      <alignment vertical="top" wrapText="1"/>
    </xf>
    <xf numFmtId="0" fontId="6" fillId="7" borderId="43" xfId="0" applyNumberFormat="1" applyFont="1" applyFill="1" applyBorder="1" applyAlignment="1">
      <alignment vertical="top" wrapText="1"/>
    </xf>
    <xf numFmtId="0" fontId="0" fillId="0" borderId="1" xfId="0" applyBorder="1" applyAlignment="1">
      <alignment wrapText="1"/>
    </xf>
    <xf numFmtId="165" fontId="0" fillId="7" borderId="13" xfId="0" applyNumberFormat="1" applyFont="1" applyFill="1" applyBorder="1" applyAlignment="1">
      <alignment vertical="top" wrapText="1"/>
    </xf>
    <xf numFmtId="0" fontId="6" fillId="0" borderId="0" xfId="0" applyFont="1"/>
    <xf numFmtId="0" fontId="2" fillId="0" borderId="0" xfId="0" applyFont="1"/>
    <xf numFmtId="0" fontId="2" fillId="8" borderId="5" xfId="0" applyFont="1" applyFill="1" applyBorder="1" applyAlignment="1">
      <alignment horizontal="center" wrapText="1"/>
    </xf>
    <xf numFmtId="0" fontId="2" fillId="9" borderId="12" xfId="0" applyFont="1" applyFill="1" applyBorder="1" applyAlignment="1">
      <alignment horizontal="center" wrapText="1"/>
    </xf>
    <xf numFmtId="0" fontId="2" fillId="9" borderId="44" xfId="0" applyFont="1" applyFill="1" applyBorder="1" applyAlignment="1">
      <alignment horizontal="center" wrapText="1"/>
    </xf>
    <xf numFmtId="0" fontId="2" fillId="9" borderId="19" xfId="0" applyFont="1" applyFill="1" applyBorder="1" applyAlignment="1">
      <alignment horizontal="center" wrapText="1"/>
    </xf>
    <xf numFmtId="0" fontId="2" fillId="8" borderId="48" xfId="0" applyFont="1" applyFill="1" applyBorder="1" applyAlignment="1">
      <alignment horizontal="center" wrapText="1"/>
    </xf>
    <xf numFmtId="0" fontId="0" fillId="8" borderId="49" xfId="0" applyFont="1" applyFill="1" applyBorder="1" applyAlignment="1">
      <alignment horizontal="center" wrapText="1"/>
    </xf>
    <xf numFmtId="0" fontId="0" fillId="8" borderId="50" xfId="0" applyFont="1" applyFill="1" applyBorder="1" applyAlignment="1">
      <alignment horizontal="center" wrapText="1"/>
    </xf>
    <xf numFmtId="0" fontId="0" fillId="8" borderId="51" xfId="0" applyFont="1" applyFill="1" applyBorder="1" applyAlignment="1">
      <alignment horizontal="center" wrapText="1"/>
    </xf>
    <xf numFmtId="0" fontId="2" fillId="8" borderId="49" xfId="0" applyFont="1" applyFill="1" applyBorder="1" applyAlignment="1">
      <alignment horizontal="center" wrapText="1"/>
    </xf>
    <xf numFmtId="0" fontId="2" fillId="8" borderId="50" xfId="0" applyFont="1" applyFill="1" applyBorder="1" applyAlignment="1">
      <alignment horizontal="center" wrapText="1"/>
    </xf>
    <xf numFmtId="0" fontId="2" fillId="8" borderId="50" xfId="0" applyFont="1" applyFill="1" applyBorder="1" applyAlignment="1">
      <alignment wrapText="1"/>
    </xf>
    <xf numFmtId="0" fontId="2" fillId="9" borderId="52" xfId="0" applyFont="1" applyFill="1" applyBorder="1" applyAlignment="1">
      <alignment wrapText="1"/>
    </xf>
    <xf numFmtId="0" fontId="2" fillId="9" borderId="50" xfId="0" applyFont="1" applyFill="1" applyBorder="1" applyAlignment="1">
      <alignment wrapText="1"/>
    </xf>
    <xf numFmtId="0" fontId="2" fillId="9" borderId="53" xfId="0" applyFont="1" applyFill="1" applyBorder="1" applyAlignment="1">
      <alignment wrapText="1"/>
    </xf>
    <xf numFmtId="0" fontId="2" fillId="9" borderId="54" xfId="0" applyFont="1" applyFill="1" applyBorder="1" applyAlignment="1">
      <alignment horizontal="center" wrapText="1"/>
    </xf>
    <xf numFmtId="0" fontId="2" fillId="9" borderId="13" xfId="0" applyFont="1" applyFill="1" applyBorder="1" applyAlignment="1">
      <alignment horizontal="center" wrapText="1"/>
    </xf>
    <xf numFmtId="0" fontId="0" fillId="4" borderId="5" xfId="0" applyFill="1" applyBorder="1" applyAlignment="1">
      <alignment vertical="top" wrapText="1"/>
    </xf>
    <xf numFmtId="0" fontId="0" fillId="4" borderId="47"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55" xfId="0" applyFill="1" applyBorder="1" applyAlignment="1">
      <alignment horizontal="center" vertical="center" wrapText="1"/>
    </xf>
    <xf numFmtId="0" fontId="2" fillId="4" borderId="56" xfId="0" applyFont="1" applyFill="1" applyBorder="1" applyAlignment="1">
      <alignment wrapText="1"/>
    </xf>
    <xf numFmtId="0" fontId="2" fillId="4" borderId="14" xfId="0" applyFont="1" applyFill="1" applyBorder="1" applyAlignment="1">
      <alignment horizontal="center" wrapText="1"/>
    </xf>
    <xf numFmtId="165" fontId="0" fillId="4" borderId="57" xfId="2" applyNumberFormat="1" applyFont="1" applyFill="1" applyBorder="1" applyAlignment="1">
      <alignment horizontal="center" vertical="center" wrapText="1"/>
    </xf>
    <xf numFmtId="165" fontId="0" fillId="4" borderId="11" xfId="2" applyNumberFormat="1" applyFont="1" applyFill="1" applyBorder="1" applyAlignment="1">
      <alignment horizontal="center" vertical="center" wrapText="1"/>
    </xf>
    <xf numFmtId="165" fontId="0" fillId="4" borderId="12" xfId="2" applyNumberFormat="1" applyFont="1" applyFill="1" applyBorder="1" applyAlignment="1">
      <alignment horizontal="center" vertical="center" wrapText="1"/>
    </xf>
    <xf numFmtId="165" fontId="0" fillId="4" borderId="13" xfId="2" applyNumberFormat="1" applyFont="1" applyFill="1" applyBorder="1" applyAlignment="1">
      <alignment vertical="top" wrapText="1"/>
    </xf>
    <xf numFmtId="0" fontId="0" fillId="4" borderId="6" xfId="0" applyFill="1" applyBorder="1" applyAlignment="1">
      <alignment horizontal="center" vertical="center" wrapText="1"/>
    </xf>
    <xf numFmtId="0" fontId="0" fillId="4" borderId="15" xfId="0" applyFill="1" applyBorder="1" applyAlignment="1">
      <alignment horizontal="center" vertical="center" wrapText="1"/>
    </xf>
    <xf numFmtId="0" fontId="0" fillId="4" borderId="39" xfId="0" applyFill="1" applyBorder="1" applyAlignment="1">
      <alignment horizontal="center" vertical="center" wrapText="1"/>
    </xf>
    <xf numFmtId="165" fontId="0" fillId="4" borderId="58" xfId="2" applyNumberFormat="1" applyFont="1" applyFill="1" applyBorder="1" applyAlignment="1">
      <alignment horizontal="center" vertical="center" wrapText="1"/>
    </xf>
    <xf numFmtId="165" fontId="0" fillId="4" borderId="15" xfId="2" applyNumberFormat="1" applyFont="1" applyFill="1" applyBorder="1" applyAlignment="1">
      <alignment horizontal="center" vertical="center" wrapText="1"/>
    </xf>
    <xf numFmtId="165" fontId="0" fillId="4" borderId="16" xfId="2" applyNumberFormat="1" applyFont="1" applyFill="1" applyBorder="1" applyAlignment="1">
      <alignment horizontal="center" vertical="center" wrapText="1"/>
    </xf>
    <xf numFmtId="0" fontId="0" fillId="4" borderId="3" xfId="0" applyFill="1" applyBorder="1" applyAlignment="1">
      <alignment horizontal="center" vertical="center" wrapText="1"/>
    </xf>
    <xf numFmtId="0" fontId="0" fillId="4" borderId="1" xfId="0" applyFill="1" applyBorder="1" applyAlignment="1">
      <alignment horizontal="center" vertical="center" wrapText="1"/>
    </xf>
    <xf numFmtId="0" fontId="0" fillId="4" borderId="37" xfId="0" applyFill="1" applyBorder="1" applyAlignment="1">
      <alignment horizontal="center" vertical="center" wrapText="1"/>
    </xf>
    <xf numFmtId="165" fontId="0" fillId="4" borderId="59" xfId="2" applyNumberFormat="1" applyFont="1" applyFill="1" applyBorder="1" applyAlignment="1">
      <alignment horizontal="center" vertical="center" wrapText="1"/>
    </xf>
    <xf numFmtId="165" fontId="0" fillId="4" borderId="1" xfId="2" applyNumberFormat="1" applyFont="1" applyFill="1" applyBorder="1" applyAlignment="1">
      <alignment horizontal="center" vertical="center" wrapText="1"/>
    </xf>
    <xf numFmtId="165" fontId="0" fillId="4" borderId="2" xfId="2" applyNumberFormat="1" applyFont="1" applyFill="1" applyBorder="1" applyAlignment="1">
      <alignment horizontal="center" vertical="center" wrapText="1"/>
    </xf>
    <xf numFmtId="0" fontId="2" fillId="10" borderId="18" xfId="0" applyFont="1" applyFill="1" applyBorder="1" applyAlignment="1">
      <alignment vertical="top" wrapText="1"/>
    </xf>
    <xf numFmtId="0" fontId="0" fillId="10" borderId="13" xfId="0" applyFill="1" applyBorder="1" applyAlignment="1">
      <alignment vertical="top" wrapText="1"/>
    </xf>
    <xf numFmtId="0" fontId="0" fillId="10" borderId="20" xfId="0" applyFill="1" applyBorder="1" applyAlignment="1">
      <alignment horizontal="center" vertical="center" wrapText="1"/>
    </xf>
    <xf numFmtId="0" fontId="0" fillId="10" borderId="21" xfId="0" applyFill="1" applyBorder="1" applyAlignment="1">
      <alignment horizontal="center" vertical="center" wrapText="1"/>
    </xf>
    <xf numFmtId="0" fontId="0" fillId="10" borderId="22" xfId="0" applyFill="1" applyBorder="1" applyAlignment="1">
      <alignment horizontal="center" vertical="center" wrapText="1"/>
    </xf>
    <xf numFmtId="0" fontId="0" fillId="10" borderId="21" xfId="0" applyFont="1" applyFill="1" applyBorder="1" applyAlignment="1">
      <alignment horizontal="center" vertical="center" wrapText="1"/>
    </xf>
    <xf numFmtId="165" fontId="0" fillId="10" borderId="60" xfId="2" applyNumberFormat="1" applyFont="1" applyFill="1" applyBorder="1" applyAlignment="1">
      <alignment horizontal="center" vertical="center" wrapText="1"/>
    </xf>
    <xf numFmtId="165" fontId="0" fillId="10" borderId="21" xfId="2" applyNumberFormat="1" applyFont="1" applyFill="1" applyBorder="1" applyAlignment="1">
      <alignment horizontal="center" vertical="center" wrapText="1"/>
    </xf>
    <xf numFmtId="165" fontId="0" fillId="10" borderId="23" xfId="2" applyNumberFormat="1" applyFont="1" applyFill="1" applyBorder="1" applyAlignment="1">
      <alignment horizontal="center" vertical="center" wrapText="1"/>
    </xf>
    <xf numFmtId="165" fontId="2" fillId="6" borderId="13" xfId="2" applyNumberFormat="1" applyFont="1" applyFill="1" applyBorder="1" applyAlignment="1">
      <alignment horizontal="center" vertical="center" wrapText="1"/>
    </xf>
    <xf numFmtId="0" fontId="2" fillId="6" borderId="24" xfId="2" applyNumberFormat="1" applyFont="1" applyFill="1" applyBorder="1" applyAlignment="1">
      <alignment horizontal="center" vertical="center" wrapText="1"/>
    </xf>
    <xf numFmtId="0" fontId="0" fillId="0" borderId="6" xfId="0" applyFill="1" applyBorder="1" applyAlignment="1">
      <alignment horizontal="center" vertical="center" wrapText="1"/>
    </xf>
    <xf numFmtId="0" fontId="0" fillId="0" borderId="15" xfId="0" applyFill="1" applyBorder="1" applyAlignment="1">
      <alignment horizontal="center" vertical="center" wrapText="1"/>
    </xf>
    <xf numFmtId="0" fontId="0" fillId="0" borderId="39" xfId="0" applyFill="1" applyBorder="1" applyAlignment="1">
      <alignment horizontal="center" vertical="center" wrapText="1"/>
    </xf>
    <xf numFmtId="0" fontId="0" fillId="0" borderId="15" xfId="0" applyFont="1" applyFill="1" applyBorder="1" applyAlignment="1">
      <alignment horizontal="center" vertical="center" wrapText="1"/>
    </xf>
    <xf numFmtId="165" fontId="0" fillId="0" borderId="1" xfId="2" applyNumberFormat="1" applyFont="1" applyFill="1" applyBorder="1" applyAlignment="1">
      <alignment horizontal="center" vertical="center" wrapText="1"/>
    </xf>
    <xf numFmtId="165" fontId="0" fillId="0" borderId="15" xfId="2" applyNumberFormat="1" applyFont="1" applyFill="1" applyBorder="1" applyAlignment="1">
      <alignment horizontal="center" vertical="center" wrapText="1"/>
    </xf>
    <xf numFmtId="165" fontId="0" fillId="0" borderId="16" xfId="2" applyNumberFormat="1" applyFont="1" applyFill="1" applyBorder="1" applyAlignment="1">
      <alignment horizontal="center" vertical="center" wrapText="1"/>
    </xf>
    <xf numFmtId="165" fontId="0" fillId="0" borderId="13" xfId="2" applyNumberFormat="1" applyFont="1" applyFill="1" applyBorder="1" applyAlignment="1">
      <alignment vertical="top" wrapText="1"/>
    </xf>
    <xf numFmtId="0" fontId="0" fillId="4" borderId="29" xfId="0" applyFill="1" applyBorder="1" applyAlignment="1">
      <alignment vertical="top" wrapText="1"/>
    </xf>
    <xf numFmtId="0" fontId="0" fillId="4" borderId="31" xfId="0" applyFill="1" applyBorder="1" applyAlignment="1">
      <alignment horizontal="center" vertical="center" wrapText="1"/>
    </xf>
    <xf numFmtId="0" fontId="0" fillId="4" borderId="4" xfId="0" applyFill="1" applyBorder="1" applyAlignment="1">
      <alignment horizontal="center" vertical="center" wrapText="1"/>
    </xf>
    <xf numFmtId="0" fontId="0" fillId="4" borderId="61" xfId="0" applyFill="1" applyBorder="1" applyAlignment="1">
      <alignment horizontal="center" vertical="center" wrapText="1"/>
    </xf>
    <xf numFmtId="165" fontId="0" fillId="4" borderId="62" xfId="2" applyNumberFormat="1" applyFont="1" applyFill="1" applyBorder="1" applyAlignment="1">
      <alignment horizontal="center" vertical="center" wrapText="1"/>
    </xf>
    <xf numFmtId="165" fontId="0" fillId="4" borderId="4" xfId="2" applyNumberFormat="1" applyFont="1" applyFill="1" applyBorder="1" applyAlignment="1">
      <alignment horizontal="center" vertical="center" wrapText="1"/>
    </xf>
    <xf numFmtId="165" fontId="0" fillId="4" borderId="30" xfId="2" applyNumberFormat="1" applyFont="1" applyFill="1" applyBorder="1" applyAlignment="1">
      <alignment horizontal="center" vertical="center" wrapText="1"/>
    </xf>
    <xf numFmtId="0" fontId="2" fillId="10" borderId="25" xfId="0" applyFont="1" applyFill="1" applyBorder="1" applyAlignment="1">
      <alignment vertical="top" wrapText="1"/>
    </xf>
    <xf numFmtId="0" fontId="0" fillId="4" borderId="28" xfId="0" applyFill="1" applyBorder="1" applyAlignment="1">
      <alignment vertical="top" wrapText="1"/>
    </xf>
    <xf numFmtId="165" fontId="0" fillId="0" borderId="58" xfId="2" applyNumberFormat="1" applyFont="1" applyBorder="1" applyAlignment="1">
      <alignment horizontal="center" vertical="center" wrapText="1"/>
    </xf>
    <xf numFmtId="165" fontId="0" fillId="0" borderId="15" xfId="2" applyNumberFormat="1" applyFont="1" applyBorder="1" applyAlignment="1">
      <alignment horizontal="center" vertical="center" wrapText="1"/>
    </xf>
    <xf numFmtId="0" fontId="0" fillId="4" borderId="37" xfId="2" applyNumberFormat="1" applyFont="1" applyFill="1" applyBorder="1" applyAlignment="1">
      <alignment vertical="top" wrapText="1"/>
    </xf>
    <xf numFmtId="165" fontId="0" fillId="0" borderId="59" xfId="2" applyNumberFormat="1" applyFont="1" applyBorder="1" applyAlignment="1">
      <alignment horizontal="center" vertical="center" wrapText="1"/>
    </xf>
    <xf numFmtId="165" fontId="0" fillId="0" borderId="1" xfId="2" applyNumberFormat="1" applyFont="1" applyBorder="1" applyAlignment="1">
      <alignment horizontal="center" vertical="center" wrapText="1"/>
    </xf>
    <xf numFmtId="165" fontId="0" fillId="4" borderId="18" xfId="2" applyNumberFormat="1" applyFont="1" applyFill="1" applyBorder="1" applyAlignment="1">
      <alignment vertical="top" wrapText="1"/>
    </xf>
    <xf numFmtId="0" fontId="0" fillId="4" borderId="63" xfId="2" applyNumberFormat="1" applyFont="1" applyFill="1" applyBorder="1" applyAlignment="1">
      <alignment horizontal="right" vertical="top" wrapText="1"/>
    </xf>
    <xf numFmtId="165" fontId="0" fillId="11" borderId="13" xfId="2" applyNumberFormat="1" applyFont="1" applyFill="1" applyBorder="1" applyAlignment="1">
      <alignment horizontal="center" vertical="center" wrapText="1"/>
    </xf>
    <xf numFmtId="0" fontId="0" fillId="11" borderId="24" xfId="2" applyNumberFormat="1" applyFont="1" applyFill="1" applyBorder="1" applyAlignment="1">
      <alignment horizontal="center" vertical="center" wrapText="1"/>
    </xf>
    <xf numFmtId="0" fontId="2" fillId="0" borderId="27" xfId="0" applyFont="1" applyBorder="1" applyAlignment="1">
      <alignment horizontal="left" vertical="top" wrapText="1"/>
    </xf>
    <xf numFmtId="0" fontId="0" fillId="10" borderId="20" xfId="0" applyFill="1" applyBorder="1" applyAlignment="1">
      <alignment vertical="center" wrapText="1"/>
    </xf>
    <xf numFmtId="0" fontId="0" fillId="10" borderId="21" xfId="0" applyFill="1" applyBorder="1" applyAlignment="1">
      <alignment vertical="center" wrapText="1"/>
    </xf>
    <xf numFmtId="0" fontId="0" fillId="10" borderId="22" xfId="0" applyFill="1" applyBorder="1" applyAlignment="1">
      <alignment vertical="center" wrapText="1"/>
    </xf>
    <xf numFmtId="165" fontId="0" fillId="10" borderId="60" xfId="0" applyNumberFormat="1" applyFont="1" applyFill="1" applyBorder="1" applyAlignment="1">
      <alignment horizontal="center" vertical="center" wrapText="1"/>
    </xf>
    <xf numFmtId="165" fontId="0" fillId="10" borderId="21" xfId="0" applyNumberFormat="1" applyFont="1" applyFill="1" applyBorder="1" applyAlignment="1">
      <alignment horizontal="center" vertical="center" wrapText="1"/>
    </xf>
    <xf numFmtId="165" fontId="0" fillId="10" borderId="23" xfId="0" applyNumberFormat="1" applyFont="1" applyFill="1" applyBorder="1" applyAlignment="1">
      <alignment horizontal="center" vertical="center" wrapText="1"/>
    </xf>
    <xf numFmtId="165" fontId="0" fillId="11" borderId="13" xfId="0" applyNumberFormat="1" applyFont="1" applyFill="1" applyBorder="1" applyAlignment="1">
      <alignment horizontal="center" vertical="center" wrapText="1"/>
    </xf>
    <xf numFmtId="0" fontId="0" fillId="11" borderId="24" xfId="0" applyNumberFormat="1" applyFont="1" applyFill="1" applyBorder="1" applyAlignment="1">
      <alignment horizontal="center" vertical="center" wrapText="1"/>
    </xf>
    <xf numFmtId="0" fontId="6" fillId="9" borderId="40" xfId="0" applyFont="1" applyFill="1" applyBorder="1" applyAlignment="1">
      <alignment vertical="top" wrapText="1"/>
    </xf>
    <xf numFmtId="0" fontId="0" fillId="9" borderId="9" xfId="0" applyFont="1" applyFill="1" applyBorder="1" applyAlignment="1">
      <alignment vertical="top" wrapText="1"/>
    </xf>
    <xf numFmtId="0" fontId="0" fillId="9" borderId="35" xfId="0" applyFont="1" applyFill="1" applyBorder="1" applyAlignment="1">
      <alignment vertical="top" wrapText="1"/>
    </xf>
    <xf numFmtId="0" fontId="0" fillId="9" borderId="41" xfId="0" applyFont="1" applyFill="1" applyBorder="1" applyAlignment="1">
      <alignment vertical="top" wrapText="1"/>
    </xf>
    <xf numFmtId="165" fontId="0" fillId="9" borderId="64" xfId="0" applyNumberFormat="1" applyFont="1" applyFill="1" applyBorder="1" applyAlignment="1">
      <alignment vertical="top" wrapText="1"/>
    </xf>
    <xf numFmtId="165" fontId="0" fillId="9" borderId="40" xfId="0" applyNumberFormat="1" applyFont="1" applyFill="1" applyBorder="1" applyAlignment="1">
      <alignment vertical="top" wrapText="1"/>
    </xf>
    <xf numFmtId="165" fontId="0" fillId="9" borderId="13" xfId="0" applyNumberFormat="1" applyFont="1" applyFill="1" applyBorder="1" applyAlignment="1">
      <alignment vertical="top" wrapText="1"/>
    </xf>
    <xf numFmtId="0" fontId="2" fillId="9" borderId="43" xfId="0" applyNumberFormat="1" applyFont="1" applyFill="1" applyBorder="1" applyAlignment="1">
      <alignment vertical="top" wrapText="1"/>
    </xf>
    <xf numFmtId="0" fontId="0" fillId="5" borderId="27" xfId="0" applyFont="1" applyFill="1" applyBorder="1" applyAlignment="1">
      <alignment vertical="top" wrapText="1"/>
    </xf>
    <xf numFmtId="0" fontId="0" fillId="4" borderId="1" xfId="0" applyFont="1" applyFill="1" applyBorder="1" applyAlignment="1">
      <alignment horizontal="left" vertical="top" wrapText="1"/>
    </xf>
    <xf numFmtId="0" fontId="2" fillId="4" borderId="43" xfId="0" applyFont="1" applyFill="1" applyBorder="1" applyAlignment="1">
      <alignment horizontal="center" wrapText="1"/>
    </xf>
    <xf numFmtId="0" fontId="2" fillId="4" borderId="1" xfId="0" applyFont="1" applyFill="1" applyBorder="1" applyAlignment="1">
      <alignment wrapText="1"/>
    </xf>
    <xf numFmtId="0" fontId="8" fillId="5" borderId="24" xfId="1" applyNumberFormat="1" applyFont="1" applyFill="1" applyBorder="1" applyAlignment="1">
      <alignment horizontal="center" vertical="center" wrapText="1"/>
    </xf>
    <xf numFmtId="165" fontId="2" fillId="5" borderId="13" xfId="1" applyNumberFormat="1" applyFont="1" applyFill="1" applyBorder="1" applyAlignment="1">
      <alignment horizontal="center" vertical="center" wrapText="1"/>
    </xf>
    <xf numFmtId="0" fontId="2" fillId="5" borderId="24" xfId="1" applyNumberFormat="1" applyFont="1" applyFill="1" applyBorder="1" applyAlignment="1">
      <alignment horizontal="center" vertical="center" wrapText="1"/>
    </xf>
    <xf numFmtId="166" fontId="2" fillId="5" borderId="18" xfId="0" applyNumberFormat="1" applyFont="1" applyFill="1" applyBorder="1" applyAlignment="1">
      <alignment vertical="top" wrapText="1"/>
    </xf>
    <xf numFmtId="165" fontId="2" fillId="5" borderId="19" xfId="1" applyNumberFormat="1" applyFont="1" applyFill="1" applyBorder="1" applyAlignment="1">
      <alignment horizontal="center" vertical="center" wrapText="1"/>
    </xf>
    <xf numFmtId="0" fontId="0" fillId="4" borderId="13" xfId="0" applyFill="1" applyBorder="1" applyAlignment="1">
      <alignment horizontal="center" vertical="center" wrapText="1"/>
    </xf>
    <xf numFmtId="165" fontId="0" fillId="4" borderId="13" xfId="2" applyNumberFormat="1" applyFont="1" applyFill="1" applyBorder="1" applyAlignment="1">
      <alignment horizontal="center" vertical="center" wrapText="1"/>
    </xf>
    <xf numFmtId="0" fontId="0" fillId="4" borderId="13" xfId="0" applyFont="1" applyFill="1" applyBorder="1" applyAlignment="1">
      <alignment vertical="top" wrapText="1"/>
    </xf>
    <xf numFmtId="165" fontId="0" fillId="4" borderId="13" xfId="0" applyNumberFormat="1" applyFont="1" applyFill="1" applyBorder="1" applyAlignment="1">
      <alignment horizontal="center" vertical="center" wrapText="1"/>
    </xf>
    <xf numFmtId="165" fontId="0" fillId="4" borderId="13" xfId="2" applyNumberFormat="1" applyFont="1" applyFill="1" applyBorder="1" applyAlignment="1">
      <alignment vertical="center" wrapText="1"/>
    </xf>
    <xf numFmtId="0" fontId="0" fillId="0" borderId="14" xfId="2" applyNumberFormat="1" applyFont="1" applyBorder="1" applyAlignment="1">
      <alignment horizontal="center" vertical="top" wrapText="1"/>
    </xf>
    <xf numFmtId="0" fontId="0" fillId="0" borderId="10" xfId="2" applyNumberFormat="1" applyFont="1" applyBorder="1" applyAlignment="1">
      <alignment horizontal="center" vertical="top" wrapText="1"/>
    </xf>
    <xf numFmtId="0" fontId="0" fillId="0" borderId="27" xfId="0" applyBorder="1" applyAlignment="1">
      <alignment vertical="top" wrapText="1"/>
    </xf>
    <xf numFmtId="0" fontId="2" fillId="4" borderId="19" xfId="0" applyFont="1" applyFill="1" applyBorder="1" applyAlignment="1">
      <alignment vertical="top" wrapText="1"/>
    </xf>
    <xf numFmtId="0" fontId="2" fillId="0" borderId="27" xfId="0" applyFont="1" applyBorder="1" applyAlignment="1">
      <alignment horizontal="left" vertical="top" wrapText="1"/>
    </xf>
    <xf numFmtId="0" fontId="2" fillId="9" borderId="44" xfId="0" applyFont="1" applyFill="1" applyBorder="1" applyAlignment="1">
      <alignment horizontal="center" wrapText="1"/>
    </xf>
    <xf numFmtId="0" fontId="0" fillId="4" borderId="10" xfId="2" applyNumberFormat="1" applyFont="1" applyFill="1" applyBorder="1" applyAlignment="1">
      <alignment horizontal="center" vertical="top" wrapText="1"/>
    </xf>
    <xf numFmtId="0" fontId="2" fillId="4" borderId="13" xfId="0" applyFont="1" applyFill="1" applyBorder="1" applyAlignment="1">
      <alignment horizontal="center" wrapText="1"/>
    </xf>
    <xf numFmtId="0" fontId="9" fillId="0" borderId="27" xfId="0" applyFont="1" applyBorder="1" applyAlignment="1">
      <alignment vertical="top" wrapText="1"/>
    </xf>
    <xf numFmtId="0" fontId="2" fillId="4" borderId="9" xfId="0" applyFont="1" applyFill="1" applyBorder="1" applyAlignment="1">
      <alignment vertical="top" wrapText="1"/>
    </xf>
    <xf numFmtId="0" fontId="0" fillId="4" borderId="32" xfId="0" applyFill="1" applyBorder="1" applyAlignment="1">
      <alignment vertical="top" wrapText="1"/>
    </xf>
    <xf numFmtId="0" fontId="5" fillId="4" borderId="34" xfId="0" applyFont="1" applyFill="1" applyBorder="1" applyAlignment="1">
      <alignment vertical="top" wrapText="1"/>
    </xf>
    <xf numFmtId="0" fontId="9" fillId="4" borderId="40" xfId="0" applyFont="1" applyFill="1" applyBorder="1" applyAlignment="1">
      <alignment vertical="top" wrapText="1"/>
    </xf>
    <xf numFmtId="0" fontId="5" fillId="0" borderId="1" xfId="0" applyFont="1" applyBorder="1" applyAlignment="1">
      <alignment vertical="top" wrapText="1"/>
    </xf>
    <xf numFmtId="0" fontId="0" fillId="0" borderId="31" xfId="0" applyBorder="1" applyAlignment="1">
      <alignment horizontal="center" vertical="center" wrapText="1"/>
    </xf>
    <xf numFmtId="0" fontId="0" fillId="0" borderId="4" xfId="0" applyBorder="1" applyAlignment="1">
      <alignment horizontal="center" vertical="center" wrapText="1"/>
    </xf>
    <xf numFmtId="0" fontId="0" fillId="0" borderId="61" xfId="0" applyBorder="1" applyAlignment="1">
      <alignment horizontal="center" vertical="center" wrapText="1"/>
    </xf>
    <xf numFmtId="0" fontId="0" fillId="0" borderId="4" xfId="0" applyFont="1" applyBorder="1" applyAlignment="1">
      <alignment horizontal="center" vertical="center" wrapText="1"/>
    </xf>
    <xf numFmtId="165" fontId="0" fillId="0" borderId="62" xfId="2" applyNumberFormat="1" applyFont="1" applyBorder="1" applyAlignment="1">
      <alignment horizontal="center" vertical="center" wrapText="1"/>
    </xf>
    <xf numFmtId="165" fontId="0" fillId="0" borderId="4" xfId="2" applyNumberFormat="1" applyFont="1" applyBorder="1" applyAlignment="1">
      <alignment horizontal="center" vertical="center" wrapText="1"/>
    </xf>
    <xf numFmtId="165" fontId="0" fillId="0" borderId="30" xfId="2" applyNumberFormat="1" applyFont="1" applyBorder="1" applyAlignment="1">
      <alignment horizontal="center" vertical="center" wrapText="1"/>
    </xf>
    <xf numFmtId="165" fontId="0" fillId="0" borderId="13" xfId="2" applyNumberFormat="1" applyFont="1" applyBorder="1" applyAlignment="1">
      <alignment vertical="top" wrapText="1"/>
    </xf>
    <xf numFmtId="0" fontId="2" fillId="4" borderId="24" xfId="2" applyNumberFormat="1" applyFont="1" applyFill="1" applyBorder="1" applyAlignment="1">
      <alignment horizontal="center" vertical="center" wrapText="1"/>
    </xf>
    <xf numFmtId="0" fontId="0" fillId="4" borderId="17" xfId="0" applyFill="1" applyBorder="1" applyAlignment="1">
      <alignment vertical="top" wrapText="1"/>
    </xf>
    <xf numFmtId="0" fontId="0" fillId="4" borderId="20" xfId="0" applyFill="1" applyBorder="1" applyAlignment="1">
      <alignment horizontal="center" vertical="center" wrapText="1"/>
    </xf>
    <xf numFmtId="0" fontId="0" fillId="4" borderId="21" xfId="0" applyFill="1" applyBorder="1" applyAlignment="1">
      <alignment horizontal="center" vertical="center" wrapText="1"/>
    </xf>
    <xf numFmtId="0" fontId="0" fillId="4" borderId="22" xfId="0" applyFill="1" applyBorder="1" applyAlignment="1">
      <alignment horizontal="center" vertical="center" wrapText="1"/>
    </xf>
    <xf numFmtId="0" fontId="0" fillId="4" borderId="21" xfId="0" applyFont="1" applyFill="1" applyBorder="1" applyAlignment="1">
      <alignment horizontal="center" vertical="center" wrapText="1"/>
    </xf>
    <xf numFmtId="165" fontId="0" fillId="4" borderId="60" xfId="2" applyNumberFormat="1" applyFont="1" applyFill="1" applyBorder="1" applyAlignment="1">
      <alignment horizontal="center" vertical="center" wrapText="1"/>
    </xf>
    <xf numFmtId="165" fontId="0" fillId="4" borderId="21" xfId="2" applyNumberFormat="1" applyFont="1" applyFill="1" applyBorder="1" applyAlignment="1">
      <alignment horizontal="center" vertical="center" wrapText="1"/>
    </xf>
    <xf numFmtId="165" fontId="0" fillId="4" borderId="23" xfId="2" applyNumberFormat="1" applyFont="1" applyFill="1" applyBorder="1" applyAlignment="1">
      <alignment horizontal="center" vertical="center" wrapText="1"/>
    </xf>
    <xf numFmtId="0" fontId="2" fillId="4" borderId="10" xfId="2" applyNumberFormat="1" applyFont="1" applyFill="1" applyBorder="1" applyAlignment="1">
      <alignment horizontal="center" vertical="center" wrapText="1"/>
    </xf>
    <xf numFmtId="0" fontId="0" fillId="0" borderId="15" xfId="0" applyFont="1" applyBorder="1" applyAlignment="1">
      <alignment horizontal="center" vertical="center" wrapText="1"/>
    </xf>
    <xf numFmtId="0" fontId="9" fillId="0" borderId="40" xfId="0" applyFont="1" applyBorder="1" applyAlignment="1">
      <alignment horizontal="center" vertical="top" wrapText="1"/>
    </xf>
    <xf numFmtId="0" fontId="0" fillId="4" borderId="27" xfId="0" applyFill="1" applyBorder="1" applyAlignment="1">
      <alignment vertical="top" wrapText="1"/>
    </xf>
    <xf numFmtId="0" fontId="0" fillId="4" borderId="33" xfId="0" applyFill="1" applyBorder="1" applyAlignment="1">
      <alignment horizontal="center" vertical="center" wrapText="1"/>
    </xf>
    <xf numFmtId="0" fontId="0" fillId="4" borderId="7" xfId="0" applyFill="1" applyBorder="1" applyAlignment="1">
      <alignment horizontal="center" vertical="center" wrapText="1"/>
    </xf>
    <xf numFmtId="0" fontId="0" fillId="4" borderId="66" xfId="0" applyFill="1" applyBorder="1" applyAlignment="1">
      <alignment horizontal="center" vertical="center" wrapText="1"/>
    </xf>
    <xf numFmtId="0" fontId="0" fillId="4" borderId="7" xfId="0" applyFont="1" applyFill="1" applyBorder="1" applyAlignment="1">
      <alignment horizontal="center" vertical="center" wrapText="1"/>
    </xf>
    <xf numFmtId="165" fontId="0" fillId="4" borderId="56" xfId="2" applyNumberFormat="1" applyFont="1" applyFill="1" applyBorder="1" applyAlignment="1">
      <alignment horizontal="center" vertical="center" wrapText="1"/>
    </xf>
    <xf numFmtId="165" fontId="0" fillId="4" borderId="33" xfId="2" applyNumberFormat="1" applyFont="1" applyFill="1" applyBorder="1" applyAlignment="1">
      <alignment horizontal="center" vertical="center" wrapText="1"/>
    </xf>
    <xf numFmtId="165" fontId="0" fillId="4" borderId="0" xfId="2" applyNumberFormat="1" applyFont="1" applyFill="1" applyBorder="1" applyAlignment="1">
      <alignment horizontal="center" vertical="center" wrapText="1"/>
    </xf>
    <xf numFmtId="165" fontId="0" fillId="10" borderId="18" xfId="2" applyNumberFormat="1" applyFont="1" applyFill="1" applyBorder="1" applyAlignment="1">
      <alignment horizontal="center" vertical="center" wrapText="1"/>
    </xf>
    <xf numFmtId="0" fontId="0" fillId="0" borderId="48" xfId="0" applyBorder="1" applyAlignment="1">
      <alignment vertical="top" wrapText="1"/>
    </xf>
    <xf numFmtId="165" fontId="0" fillId="4" borderId="7" xfId="2" applyNumberFormat="1" applyFont="1" applyFill="1" applyBorder="1" applyAlignment="1">
      <alignment horizontal="center" vertical="center" wrapText="1"/>
    </xf>
    <xf numFmtId="165" fontId="0" fillId="4" borderId="8" xfId="2" applyNumberFormat="1" applyFont="1" applyFill="1" applyBorder="1" applyAlignment="1">
      <alignment horizontal="center" vertical="center" wrapText="1"/>
    </xf>
    <xf numFmtId="0" fontId="9" fillId="0" borderId="9" xfId="0" applyFont="1" applyBorder="1" applyAlignment="1">
      <alignment horizontal="center" vertical="top" wrapText="1"/>
    </xf>
    <xf numFmtId="165" fontId="0" fillId="4" borderId="19" xfId="2" applyNumberFormat="1" applyFont="1" applyFill="1" applyBorder="1" applyAlignment="1">
      <alignment vertical="top" wrapText="1"/>
    </xf>
    <xf numFmtId="0" fontId="0" fillId="10" borderId="1" xfId="0" applyFill="1" applyBorder="1" applyAlignment="1">
      <alignment vertical="top" wrapText="1"/>
    </xf>
    <xf numFmtId="0" fontId="0" fillId="10" borderId="1" xfId="0" applyFill="1" applyBorder="1" applyAlignment="1">
      <alignment horizontal="center" vertical="center" wrapText="1"/>
    </xf>
    <xf numFmtId="0" fontId="0" fillId="10" borderId="1" xfId="0" applyFont="1" applyFill="1" applyBorder="1" applyAlignment="1">
      <alignment horizontal="center" vertical="center" wrapText="1"/>
    </xf>
    <xf numFmtId="165" fontId="0" fillId="10" borderId="1" xfId="2" applyNumberFormat="1" applyFont="1" applyFill="1" applyBorder="1" applyAlignment="1">
      <alignment horizontal="center" vertical="center" wrapText="1"/>
    </xf>
    <xf numFmtId="165" fontId="2" fillId="6" borderId="1" xfId="2" applyNumberFormat="1" applyFont="1" applyFill="1" applyBorder="1" applyAlignment="1">
      <alignment horizontal="center" vertical="center" wrapText="1"/>
    </xf>
    <xf numFmtId="0" fontId="2" fillId="6" borderId="63" xfId="2" applyNumberFormat="1" applyFont="1" applyFill="1" applyBorder="1" applyAlignment="1">
      <alignment horizontal="center" vertical="center" wrapText="1"/>
    </xf>
    <xf numFmtId="0" fontId="2" fillId="10" borderId="67" xfId="0" applyFont="1" applyFill="1" applyBorder="1" applyAlignment="1">
      <alignment horizontal="left" vertical="top" wrapText="1"/>
    </xf>
    <xf numFmtId="0" fontId="0" fillId="10" borderId="7" xfId="0" applyFill="1" applyBorder="1" applyAlignment="1">
      <alignment vertical="top" wrapText="1"/>
    </xf>
    <xf numFmtId="0" fontId="0" fillId="10" borderId="7" xfId="0" applyFill="1" applyBorder="1" applyAlignment="1">
      <alignment horizontal="center" vertical="center" wrapText="1"/>
    </xf>
    <xf numFmtId="0" fontId="0" fillId="10" borderId="7" xfId="0" applyFont="1" applyFill="1" applyBorder="1" applyAlignment="1">
      <alignment horizontal="center" vertical="center" wrapText="1"/>
    </xf>
    <xf numFmtId="165" fontId="0" fillId="10" borderId="7" xfId="2" applyNumberFormat="1" applyFont="1" applyFill="1" applyBorder="1" applyAlignment="1">
      <alignment horizontal="center" vertical="center" wrapText="1"/>
    </xf>
    <xf numFmtId="165" fontId="0" fillId="10" borderId="8" xfId="2" applyNumberFormat="1" applyFont="1" applyFill="1" applyBorder="1" applyAlignment="1">
      <alignment horizontal="center" vertical="center" wrapText="1"/>
    </xf>
    <xf numFmtId="165" fontId="2" fillId="11" borderId="9" xfId="2" applyNumberFormat="1" applyFont="1" applyFill="1" applyBorder="1" applyAlignment="1">
      <alignment horizontal="center" vertical="center" wrapText="1"/>
    </xf>
    <xf numFmtId="0" fontId="2" fillId="11" borderId="14" xfId="2" applyNumberFormat="1" applyFont="1" applyFill="1" applyBorder="1" applyAlignment="1">
      <alignment horizontal="center" vertical="center" wrapText="1"/>
    </xf>
    <xf numFmtId="0" fontId="2" fillId="4" borderId="1" xfId="0" applyFont="1" applyFill="1" applyBorder="1" applyAlignment="1">
      <alignment vertical="top" wrapText="1"/>
    </xf>
    <xf numFmtId="0" fontId="0" fillId="4" borderId="1" xfId="0" applyFill="1" applyBorder="1" applyAlignment="1">
      <alignment vertical="top" wrapText="1"/>
    </xf>
    <xf numFmtId="165" fontId="2" fillId="4" borderId="13" xfId="2" applyNumberFormat="1" applyFont="1" applyFill="1" applyBorder="1" applyAlignment="1">
      <alignment horizontal="center" vertical="center" wrapText="1"/>
    </xf>
    <xf numFmtId="0" fontId="2" fillId="4" borderId="3" xfId="2" applyNumberFormat="1" applyFont="1" applyFill="1" applyBorder="1" applyAlignment="1">
      <alignment horizontal="center" vertical="center" wrapText="1"/>
    </xf>
    <xf numFmtId="0" fontId="0" fillId="4" borderId="37" xfId="2" applyNumberFormat="1" applyFont="1" applyFill="1" applyBorder="1" applyAlignment="1">
      <alignment horizontal="right" vertical="top" wrapText="1"/>
    </xf>
    <xf numFmtId="0" fontId="0" fillId="4" borderId="14" xfId="0" quotePrefix="1" applyFont="1" applyFill="1" applyBorder="1" applyAlignment="1">
      <alignment horizontal="center" vertical="center" wrapText="1"/>
    </xf>
    <xf numFmtId="0" fontId="0" fillId="0" borderId="10" xfId="2" quotePrefix="1" applyNumberFormat="1" applyFont="1" applyBorder="1" applyAlignment="1">
      <alignment horizontal="center" vertical="center" wrapText="1"/>
    </xf>
    <xf numFmtId="165" fontId="0" fillId="4" borderId="18" xfId="2" applyNumberFormat="1" applyFont="1" applyFill="1" applyBorder="1" applyAlignment="1">
      <alignment horizontal="center" vertical="center" wrapText="1"/>
    </xf>
    <xf numFmtId="165" fontId="0" fillId="4" borderId="5" xfId="2" applyNumberFormat="1" applyFont="1" applyFill="1" applyBorder="1" applyAlignment="1">
      <alignment horizontal="center" vertical="center" wrapText="1"/>
    </xf>
    <xf numFmtId="0" fontId="0" fillId="4" borderId="3" xfId="0" applyFont="1" applyFill="1" applyBorder="1" applyAlignment="1">
      <alignment horizontal="center" vertical="center" wrapText="1"/>
    </xf>
    <xf numFmtId="0" fontId="0" fillId="4" borderId="2" xfId="0" applyFont="1" applyFill="1" applyBorder="1" applyAlignment="1">
      <alignment horizontal="center" vertical="center" wrapText="1"/>
    </xf>
    <xf numFmtId="165" fontId="0" fillId="4" borderId="4" xfId="1" applyNumberFormat="1" applyFont="1" applyFill="1" applyBorder="1" applyAlignment="1">
      <alignment horizontal="center" vertical="center" wrapText="1"/>
    </xf>
    <xf numFmtId="0" fontId="0" fillId="0" borderId="29" xfId="0" applyBorder="1" applyAlignment="1">
      <alignment vertical="top" wrapText="1"/>
    </xf>
    <xf numFmtId="165" fontId="0" fillId="4" borderId="30" xfId="1" applyNumberFormat="1" applyFont="1" applyFill="1" applyBorder="1" applyAlignment="1">
      <alignment horizontal="center" vertical="center" wrapText="1"/>
    </xf>
    <xf numFmtId="165" fontId="0" fillId="0" borderId="30" xfId="1" applyNumberFormat="1" applyFont="1" applyBorder="1" applyAlignment="1">
      <alignment horizontal="center" vertical="center" wrapText="1"/>
    </xf>
    <xf numFmtId="0" fontId="0" fillId="5" borderId="1" xfId="0" applyFill="1" applyBorder="1" applyAlignment="1">
      <alignment vertical="top" wrapText="1"/>
    </xf>
    <xf numFmtId="0" fontId="0" fillId="5" borderId="1" xfId="0" applyFill="1" applyBorder="1" applyAlignment="1">
      <alignment vertical="center" wrapText="1"/>
    </xf>
    <xf numFmtId="0" fontId="0" fillId="5" borderId="1" xfId="0" applyFill="1" applyBorder="1" applyAlignment="1">
      <alignment horizontal="center" vertical="center" wrapText="1"/>
    </xf>
    <xf numFmtId="165" fontId="0" fillId="5" borderId="1" xfId="0" applyNumberFormat="1" applyFont="1" applyFill="1" applyBorder="1" applyAlignment="1">
      <alignment horizontal="center" vertical="center" wrapText="1"/>
    </xf>
    <xf numFmtId="0" fontId="0" fillId="5" borderId="0" xfId="0" applyFill="1"/>
    <xf numFmtId="0" fontId="2" fillId="12" borderId="1" xfId="0" applyFont="1" applyFill="1" applyBorder="1" applyAlignment="1">
      <alignment vertical="top" wrapText="1"/>
    </xf>
    <xf numFmtId="0" fontId="0" fillId="12" borderId="1" xfId="0" applyFill="1" applyBorder="1" applyAlignment="1">
      <alignment vertical="top" wrapText="1"/>
    </xf>
    <xf numFmtId="0" fontId="0" fillId="12" borderId="1" xfId="0" applyFill="1" applyBorder="1" applyAlignment="1">
      <alignment vertical="center" wrapText="1"/>
    </xf>
    <xf numFmtId="0" fontId="0" fillId="12" borderId="1" xfId="0" applyFill="1" applyBorder="1" applyAlignment="1">
      <alignment horizontal="center" vertical="center" wrapText="1"/>
    </xf>
    <xf numFmtId="0" fontId="0" fillId="12" borderId="1" xfId="0" applyFont="1" applyFill="1" applyBorder="1" applyAlignment="1">
      <alignment horizontal="center" vertical="center" wrapText="1"/>
    </xf>
    <xf numFmtId="165" fontId="0" fillId="12" borderId="1" xfId="0" applyNumberFormat="1" applyFont="1" applyFill="1" applyBorder="1" applyAlignment="1">
      <alignment horizontal="center" vertical="center" wrapText="1"/>
    </xf>
    <xf numFmtId="165" fontId="2" fillId="12" borderId="1" xfId="1" applyNumberFormat="1" applyFont="1" applyFill="1" applyBorder="1" applyAlignment="1">
      <alignment horizontal="center" vertical="center" wrapText="1"/>
    </xf>
    <xf numFmtId="0" fontId="2" fillId="12" borderId="1" xfId="1" applyNumberFormat="1" applyFont="1" applyFill="1" applyBorder="1" applyAlignment="1">
      <alignment horizontal="center" vertical="center" wrapText="1"/>
    </xf>
    <xf numFmtId="165" fontId="2" fillId="5" borderId="1" xfId="1" applyNumberFormat="1" applyFont="1" applyFill="1" applyBorder="1" applyAlignment="1">
      <alignment horizontal="center" vertical="center" wrapText="1"/>
    </xf>
    <xf numFmtId="0" fontId="2" fillId="5" borderId="1" xfId="1" applyNumberFormat="1" applyFont="1" applyFill="1" applyBorder="1" applyAlignment="1">
      <alignment horizontal="center" vertical="center" wrapText="1"/>
    </xf>
    <xf numFmtId="0" fontId="2" fillId="2" borderId="1" xfId="0" applyFont="1" applyFill="1" applyBorder="1" applyAlignment="1">
      <alignment horizontal="center" wrapText="1"/>
    </xf>
    <xf numFmtId="0" fontId="0" fillId="0" borderId="10" xfId="1" applyNumberFormat="1" applyFont="1" applyBorder="1" applyAlignment="1">
      <alignment horizontal="center" vertical="top" wrapText="1"/>
    </xf>
    <xf numFmtId="0" fontId="5" fillId="0" borderId="65" xfId="0" applyFont="1" applyBorder="1" applyAlignment="1">
      <alignment vertical="top" wrapText="1"/>
    </xf>
    <xf numFmtId="0" fontId="0" fillId="0" borderId="68" xfId="0" applyBorder="1" applyAlignment="1">
      <alignment vertical="top" wrapText="1"/>
    </xf>
    <xf numFmtId="0" fontId="0" fillId="0" borderId="30" xfId="0" applyBorder="1" applyAlignment="1">
      <alignment horizontal="center" vertical="center" wrapText="1"/>
    </xf>
    <xf numFmtId="165" fontId="0" fillId="4" borderId="13" xfId="1" applyNumberFormat="1" applyFont="1" applyFill="1" applyBorder="1" applyAlignment="1">
      <alignment vertical="center" wrapText="1"/>
    </xf>
    <xf numFmtId="165" fontId="0" fillId="0" borderId="1" xfId="1" applyNumberFormat="1" applyFont="1" applyBorder="1" applyAlignment="1">
      <alignment vertical="center" wrapText="1"/>
    </xf>
    <xf numFmtId="0" fontId="2" fillId="4" borderId="25" xfId="0" applyFont="1" applyFill="1" applyBorder="1" applyAlignment="1">
      <alignment vertical="top" wrapText="1"/>
    </xf>
    <xf numFmtId="0" fontId="0" fillId="4" borderId="8" xfId="0" applyFill="1" applyBorder="1" applyAlignment="1">
      <alignment horizontal="center" vertical="center" wrapText="1"/>
    </xf>
    <xf numFmtId="0" fontId="0" fillId="4" borderId="8" xfId="0" applyFont="1" applyFill="1" applyBorder="1" applyAlignment="1">
      <alignment horizontal="center" vertical="center" wrapText="1"/>
    </xf>
    <xf numFmtId="165" fontId="0" fillId="4" borderId="8" xfId="1" applyNumberFormat="1" applyFont="1" applyFill="1" applyBorder="1" applyAlignment="1">
      <alignment horizontal="center" vertical="center" wrapText="1"/>
    </xf>
    <xf numFmtId="165" fontId="2" fillId="4" borderId="0" xfId="1" applyNumberFormat="1" applyFont="1" applyFill="1" applyBorder="1" applyAlignment="1">
      <alignment horizontal="center" vertical="center" wrapText="1"/>
    </xf>
    <xf numFmtId="0" fontId="2" fillId="4" borderId="10" xfId="1" applyNumberFormat="1" applyFont="1" applyFill="1" applyBorder="1" applyAlignment="1">
      <alignment horizontal="center" vertical="center" wrapText="1"/>
    </xf>
    <xf numFmtId="0" fontId="10" fillId="4" borderId="1" xfId="0" applyFont="1" applyFill="1" applyBorder="1" applyAlignment="1">
      <alignment vertical="top" wrapText="1"/>
    </xf>
    <xf numFmtId="0" fontId="0" fillId="0" borderId="0" xfId="0" applyAlignment="1">
      <alignment wrapText="1"/>
    </xf>
    <xf numFmtId="165" fontId="11" fillId="7" borderId="40" xfId="0" applyNumberFormat="1" applyFont="1" applyFill="1" applyBorder="1" applyAlignment="1">
      <alignment vertical="top" wrapText="1"/>
    </xf>
    <xf numFmtId="165" fontId="11" fillId="7" borderId="13" xfId="0" applyNumberFormat="1" applyFont="1" applyFill="1" applyBorder="1" applyAlignment="1">
      <alignment vertical="top" wrapText="1"/>
    </xf>
    <xf numFmtId="0" fontId="2" fillId="5" borderId="40" xfId="0" applyFont="1" applyFill="1" applyBorder="1" applyAlignment="1">
      <alignment vertical="top" wrapText="1"/>
    </xf>
    <xf numFmtId="0" fontId="2" fillId="0" borderId="29" xfId="0" applyFont="1" applyBorder="1" applyAlignment="1">
      <alignment horizontal="left" vertical="top" wrapText="1"/>
    </xf>
    <xf numFmtId="0" fontId="2" fillId="0" borderId="9" xfId="0" applyFont="1" applyBorder="1" applyAlignment="1">
      <alignment horizontal="left" vertical="top" wrapText="1"/>
    </xf>
    <xf numFmtId="0" fontId="3" fillId="0" borderId="0" xfId="0" applyFont="1" applyAlignment="1">
      <alignment horizont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wrapText="1"/>
    </xf>
    <xf numFmtId="0" fontId="2" fillId="3" borderId="2" xfId="0" applyFont="1" applyFill="1" applyBorder="1" applyAlignment="1">
      <alignment horizontal="center" wrapText="1"/>
    </xf>
    <xf numFmtId="0" fontId="2" fillId="3" borderId="3" xfId="0" applyFont="1" applyFill="1" applyBorder="1" applyAlignment="1">
      <alignment horizontal="center" wrapText="1"/>
    </xf>
    <xf numFmtId="0" fontId="2" fillId="0" borderId="2" xfId="0" applyFont="1" applyBorder="1" applyAlignment="1">
      <alignment horizontal="left" vertical="top" wrapText="1"/>
    </xf>
    <xf numFmtId="0" fontId="2" fillId="0" borderId="14" xfId="1" applyNumberFormat="1" applyFont="1" applyBorder="1" applyAlignment="1">
      <alignment horizontal="center" vertical="top" wrapText="1"/>
    </xf>
    <xf numFmtId="0" fontId="2" fillId="0" borderId="10" xfId="1" applyNumberFormat="1" applyFont="1" applyBorder="1" applyAlignment="1">
      <alignment horizontal="center" vertical="top" wrapText="1"/>
    </xf>
    <xf numFmtId="0" fontId="2" fillId="4" borderId="25" xfId="0" applyFont="1" applyFill="1" applyBorder="1" applyAlignment="1">
      <alignment horizontal="left" vertical="top" wrapText="1"/>
    </xf>
    <xf numFmtId="0" fontId="2" fillId="4" borderId="26" xfId="0" applyFont="1" applyFill="1" applyBorder="1" applyAlignment="1">
      <alignment horizontal="left" vertical="top" wrapText="1"/>
    </xf>
    <xf numFmtId="0" fontId="2" fillId="4" borderId="10" xfId="1" applyNumberFormat="1" applyFont="1" applyFill="1" applyBorder="1" applyAlignment="1">
      <alignment horizontal="center" vertical="top" wrapText="1"/>
    </xf>
    <xf numFmtId="0" fontId="2" fillId="4" borderId="31" xfId="0" applyFont="1" applyFill="1" applyBorder="1" applyAlignment="1">
      <alignment horizontal="left" vertical="top" wrapText="1"/>
    </xf>
    <xf numFmtId="0" fontId="2" fillId="4" borderId="33" xfId="0" applyFont="1" applyFill="1" applyBorder="1" applyAlignment="1">
      <alignment horizontal="left" vertical="top" wrapText="1"/>
    </xf>
    <xf numFmtId="0" fontId="0" fillId="0" borderId="10" xfId="1" applyNumberFormat="1" applyFont="1" applyBorder="1" applyAlignment="1">
      <alignment horizontal="center" vertical="top" wrapText="1"/>
    </xf>
    <xf numFmtId="0" fontId="2" fillId="0" borderId="27" xfId="0" applyFont="1" applyBorder="1" applyAlignment="1">
      <alignment horizontal="left" vertical="top" wrapText="1"/>
    </xf>
    <xf numFmtId="0" fontId="0" fillId="0" borderId="9" xfId="0" applyBorder="1" applyAlignment="1">
      <alignment horizontal="left" vertical="top" wrapText="1"/>
    </xf>
    <xf numFmtId="0" fontId="0" fillId="4" borderId="14" xfId="2" quotePrefix="1" applyNumberFormat="1" applyFont="1" applyFill="1" applyBorder="1" applyAlignment="1">
      <alignment vertical="center" wrapText="1"/>
    </xf>
    <xf numFmtId="0" fontId="0" fillId="0" borderId="10" xfId="0" applyBorder="1" applyAlignment="1">
      <alignment vertical="center" wrapText="1"/>
    </xf>
    <xf numFmtId="0" fontId="0" fillId="0" borderId="43" xfId="0" applyBorder="1" applyAlignment="1">
      <alignment vertical="center" wrapText="1"/>
    </xf>
    <xf numFmtId="0" fontId="2" fillId="8" borderId="19" xfId="0" applyFont="1" applyFill="1" applyBorder="1" applyAlignment="1">
      <alignment horizontal="center" vertical="center" wrapText="1"/>
    </xf>
    <xf numFmtId="0" fontId="2" fillId="8" borderId="9" xfId="0" applyFont="1" applyFill="1" applyBorder="1" applyAlignment="1">
      <alignment horizontal="center" vertical="center" wrapText="1"/>
    </xf>
    <xf numFmtId="0" fontId="2" fillId="8" borderId="44" xfId="0" applyFont="1" applyFill="1" applyBorder="1" applyAlignment="1">
      <alignment horizontal="center" wrapText="1"/>
    </xf>
    <xf numFmtId="0" fontId="2" fillId="8" borderId="45" xfId="0" applyFont="1" applyFill="1" applyBorder="1" applyAlignment="1">
      <alignment horizontal="center" wrapText="1"/>
    </xf>
    <xf numFmtId="0" fontId="2" fillId="8" borderId="46" xfId="0" applyFont="1" applyFill="1" applyBorder="1" applyAlignment="1">
      <alignment horizontal="center" wrapText="1"/>
    </xf>
    <xf numFmtId="0" fontId="2" fillId="9" borderId="44" xfId="0" applyFont="1" applyFill="1" applyBorder="1" applyAlignment="1">
      <alignment horizontal="center" wrapText="1"/>
    </xf>
    <xf numFmtId="0" fontId="2" fillId="9" borderId="45" xfId="0" applyFont="1" applyFill="1" applyBorder="1" applyAlignment="1">
      <alignment horizontal="center" wrapText="1"/>
    </xf>
    <xf numFmtId="0" fontId="2" fillId="9" borderId="47" xfId="0" applyFont="1" applyFill="1" applyBorder="1" applyAlignment="1">
      <alignment horizontal="center" wrapText="1"/>
    </xf>
    <xf numFmtId="0" fontId="0" fillId="4" borderId="10" xfId="2" quotePrefix="1" applyNumberFormat="1" applyFont="1" applyFill="1" applyBorder="1" applyAlignment="1">
      <alignment horizontal="center" vertical="top" wrapText="1"/>
    </xf>
    <xf numFmtId="0" fontId="0" fillId="4" borderId="10" xfId="2" applyNumberFormat="1" applyFont="1" applyFill="1" applyBorder="1" applyAlignment="1">
      <alignment horizontal="center" vertical="top" wrapText="1"/>
    </xf>
    <xf numFmtId="0" fontId="0" fillId="0" borderId="14" xfId="2" quotePrefix="1" applyNumberFormat="1" applyFont="1" applyBorder="1" applyAlignment="1">
      <alignment horizontal="center" vertical="center" wrapText="1"/>
    </xf>
    <xf numFmtId="0" fontId="0" fillId="0" borderId="10" xfId="2" applyNumberFormat="1" applyFont="1" applyBorder="1" applyAlignment="1">
      <alignment horizontal="center" vertical="center" wrapText="1"/>
    </xf>
    <xf numFmtId="0" fontId="2" fillId="0" borderId="19" xfId="0" applyFont="1" applyBorder="1" applyAlignment="1">
      <alignment vertical="top" wrapText="1"/>
    </xf>
    <xf numFmtId="0" fontId="0" fillId="0" borderId="27" xfId="0" applyBorder="1" applyAlignment="1">
      <alignment vertical="top" wrapText="1"/>
    </xf>
    <xf numFmtId="0" fontId="2" fillId="0" borderId="19" xfId="0" applyFont="1" applyBorder="1" applyAlignment="1">
      <alignment horizontal="center" vertical="top" wrapText="1"/>
    </xf>
    <xf numFmtId="0" fontId="2" fillId="0" borderId="27" xfId="0" applyFont="1" applyBorder="1" applyAlignment="1">
      <alignment horizontal="center" vertical="top" wrapText="1"/>
    </xf>
    <xf numFmtId="0" fontId="0" fillId="0" borderId="9" xfId="0" applyBorder="1" applyAlignment="1">
      <alignment horizontal="center" vertical="top" wrapText="1"/>
    </xf>
    <xf numFmtId="0" fontId="2" fillId="4" borderId="19" xfId="0" applyFont="1" applyFill="1" applyBorder="1" applyAlignment="1">
      <alignment vertical="top" wrapText="1"/>
    </xf>
    <xf numFmtId="0" fontId="0" fillId="0" borderId="9" xfId="0" applyBorder="1" applyAlignment="1">
      <alignment vertical="top" wrapText="1"/>
    </xf>
    <xf numFmtId="0" fontId="2" fillId="4" borderId="27" xfId="0" applyFont="1" applyFill="1" applyBorder="1" applyAlignment="1">
      <alignment horizontal="left" vertical="top" wrapText="1"/>
    </xf>
    <xf numFmtId="0" fontId="0" fillId="4" borderId="10" xfId="1" applyNumberFormat="1" applyFont="1" applyFill="1" applyBorder="1" applyAlignment="1">
      <alignment horizontal="center" vertical="top" wrapText="1"/>
    </xf>
    <xf numFmtId="0" fontId="2" fillId="0" borderId="36" xfId="0" applyFont="1" applyBorder="1" applyAlignment="1">
      <alignment horizontal="center" vertical="top" wrapText="1"/>
    </xf>
    <xf numFmtId="0" fontId="2" fillId="0" borderId="0" xfId="0" applyFont="1" applyBorder="1" applyAlignment="1">
      <alignment horizontal="center" vertical="top" wrapText="1"/>
    </xf>
    <xf numFmtId="0" fontId="3" fillId="0" borderId="0" xfId="0" applyFont="1" applyAlignment="1">
      <alignment horizontal="left"/>
    </xf>
    <xf numFmtId="0" fontId="0" fillId="0" borderId="14" xfId="1" applyNumberFormat="1" applyFont="1" applyBorder="1" applyAlignment="1">
      <alignment horizontal="center" vertical="top" wrapText="1"/>
    </xf>
    <xf numFmtId="0" fontId="2" fillId="2" borderId="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0" fillId="0" borderId="14" xfId="2" applyNumberFormat="1" applyFont="1" applyBorder="1" applyAlignment="1">
      <alignment horizontal="center" vertical="top" wrapText="1"/>
    </xf>
    <xf numFmtId="0" fontId="0" fillId="0" borderId="10" xfId="2" applyNumberFormat="1" applyFont="1" applyBorder="1" applyAlignment="1">
      <alignment horizontal="center" vertical="top" wrapText="1"/>
    </xf>
    <xf numFmtId="0" fontId="2" fillId="4" borderId="1" xfId="0" applyFont="1" applyFill="1" applyBorder="1" applyAlignment="1">
      <alignment horizontal="center" vertical="top" wrapText="1"/>
    </xf>
    <xf numFmtId="0" fontId="2" fillId="0" borderId="9" xfId="0" applyFont="1" applyBorder="1" applyAlignment="1">
      <alignment horizontal="center" vertical="top" wrapText="1"/>
    </xf>
  </cellXfs>
  <cellStyles count="3">
    <cellStyle name="Milliers" xfId="2" builtinId="3"/>
    <cellStyle name="Milliers 2"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13" Type="http://schemas.openxmlformats.org/officeDocument/2006/relationships/customXml" Target="../customXml/item5.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K31"/>
  <sheetViews>
    <sheetView tabSelected="1" workbookViewId="0">
      <selection activeCell="H36" sqref="H36"/>
    </sheetView>
  </sheetViews>
  <sheetFormatPr baseColWidth="10" defaultRowHeight="15" x14ac:dyDescent="0.25"/>
  <cols>
    <col min="1" max="1" width="27.7109375" customWidth="1"/>
    <col min="2" max="2" width="48.7109375" customWidth="1"/>
    <col min="3" max="3" width="3.85546875" customWidth="1"/>
    <col min="4" max="4" width="2.85546875" customWidth="1"/>
    <col min="5" max="5" width="3.28515625" customWidth="1"/>
    <col min="6" max="6" width="3" customWidth="1"/>
    <col min="7" max="7" width="14" customWidth="1"/>
    <col min="8" max="8" width="19.28515625" customWidth="1"/>
    <col min="9" max="9" width="12.7109375" customWidth="1"/>
    <col min="10" max="10" width="16.42578125" customWidth="1"/>
    <col min="11" max="11" width="8.7109375" customWidth="1"/>
  </cols>
  <sheetData>
    <row r="3" spans="1:11" ht="21" x14ac:dyDescent="0.35">
      <c r="A3" s="296" t="s">
        <v>0</v>
      </c>
      <c r="B3" s="296"/>
      <c r="C3" s="296"/>
      <c r="D3" s="296"/>
      <c r="E3" s="296"/>
      <c r="F3" s="296"/>
      <c r="G3" s="296"/>
      <c r="H3" s="296"/>
      <c r="I3" s="296"/>
      <c r="J3" s="296"/>
      <c r="K3" s="296"/>
    </row>
    <row r="4" spans="1:11" x14ac:dyDescent="0.25">
      <c r="A4" s="1"/>
      <c r="B4" s="1"/>
      <c r="C4" s="1"/>
      <c r="D4" s="1"/>
      <c r="E4" s="1"/>
      <c r="F4" s="1"/>
      <c r="G4" s="1"/>
      <c r="H4" s="1"/>
      <c r="I4" s="1"/>
      <c r="J4" s="1"/>
      <c r="K4" s="1"/>
    </row>
    <row r="5" spans="1:11" ht="18" customHeight="1" x14ac:dyDescent="0.25">
      <c r="A5" s="297" t="s">
        <v>1</v>
      </c>
      <c r="B5" s="2"/>
      <c r="C5" s="298">
        <v>2015</v>
      </c>
      <c r="D5" s="298"/>
      <c r="E5" s="298"/>
      <c r="F5" s="298"/>
      <c r="G5" s="2" t="s">
        <v>2</v>
      </c>
      <c r="H5" s="299" t="s">
        <v>3</v>
      </c>
      <c r="I5" s="300"/>
      <c r="J5" s="3"/>
      <c r="K5" s="3"/>
    </row>
    <row r="6" spans="1:11" ht="42" customHeight="1" thickBot="1" x14ac:dyDescent="0.3">
      <c r="A6" s="297"/>
      <c r="B6" s="4" t="s">
        <v>4</v>
      </c>
      <c r="C6" s="5" t="s">
        <v>5</v>
      </c>
      <c r="D6" s="5" t="s">
        <v>6</v>
      </c>
      <c r="E6" s="5" t="s">
        <v>7</v>
      </c>
      <c r="F6" s="5" t="s">
        <v>8</v>
      </c>
      <c r="G6" s="6" t="s">
        <v>9</v>
      </c>
      <c r="H6" s="7" t="s">
        <v>10</v>
      </c>
      <c r="I6" s="7" t="s">
        <v>11</v>
      </c>
      <c r="J6" s="8" t="s">
        <v>12</v>
      </c>
      <c r="K6" s="8" t="s">
        <v>13</v>
      </c>
    </row>
    <row r="7" spans="1:11" ht="19.5" customHeight="1" thickBot="1" x14ac:dyDescent="0.3">
      <c r="A7" s="301" t="s">
        <v>139</v>
      </c>
      <c r="B7" s="74" t="s">
        <v>144</v>
      </c>
      <c r="C7" s="9" t="s">
        <v>14</v>
      </c>
      <c r="D7" s="9" t="s">
        <v>14</v>
      </c>
      <c r="E7" s="9" t="s">
        <v>14</v>
      </c>
      <c r="F7" s="9" t="s">
        <v>14</v>
      </c>
      <c r="G7" s="16" t="s">
        <v>14</v>
      </c>
      <c r="H7" s="17"/>
      <c r="I7" s="18"/>
      <c r="J7" s="15"/>
      <c r="K7" s="12"/>
    </row>
    <row r="8" spans="1:11" ht="19.5" customHeight="1" thickBot="1" x14ac:dyDescent="0.3">
      <c r="A8" s="301"/>
      <c r="B8" s="74" t="s">
        <v>44</v>
      </c>
      <c r="C8" s="9" t="s">
        <v>14</v>
      </c>
      <c r="D8" s="9" t="s">
        <v>14</v>
      </c>
      <c r="E8" s="9" t="s">
        <v>14</v>
      </c>
      <c r="F8" s="9" t="s">
        <v>14</v>
      </c>
      <c r="G8" s="16" t="s">
        <v>14</v>
      </c>
      <c r="H8" s="17"/>
      <c r="I8" s="18"/>
      <c r="J8" s="15"/>
      <c r="K8" s="12"/>
    </row>
    <row r="9" spans="1:11" ht="19.5" customHeight="1" thickBot="1" x14ac:dyDescent="0.3">
      <c r="A9" s="301"/>
      <c r="B9" s="26" t="s">
        <v>45</v>
      </c>
      <c r="C9" s="9" t="s">
        <v>14</v>
      </c>
      <c r="D9" s="9" t="s">
        <v>14</v>
      </c>
      <c r="E9" s="9" t="s">
        <v>14</v>
      </c>
      <c r="F9" s="9" t="s">
        <v>14</v>
      </c>
      <c r="G9" s="16" t="s">
        <v>14</v>
      </c>
      <c r="H9" s="17"/>
      <c r="I9" s="18"/>
      <c r="J9" s="15"/>
      <c r="K9" s="12"/>
    </row>
    <row r="10" spans="1:11" ht="49.5" customHeight="1" thickBot="1" x14ac:dyDescent="0.3">
      <c r="A10" s="301"/>
      <c r="B10" s="27" t="s">
        <v>46</v>
      </c>
      <c r="C10" s="9" t="s">
        <v>14</v>
      </c>
      <c r="D10" s="9" t="s">
        <v>14</v>
      </c>
      <c r="E10" s="9" t="s">
        <v>14</v>
      </c>
      <c r="F10" s="9" t="s">
        <v>14</v>
      </c>
      <c r="G10" s="16" t="s">
        <v>14</v>
      </c>
      <c r="H10" s="17">
        <v>5000</v>
      </c>
      <c r="I10" s="18"/>
      <c r="J10" s="15">
        <f>+H10</f>
        <v>5000</v>
      </c>
      <c r="K10" s="302">
        <v>11888</v>
      </c>
    </row>
    <row r="11" spans="1:11" ht="15" customHeight="1" thickBot="1" x14ac:dyDescent="0.3">
      <c r="A11" s="301"/>
      <c r="B11" s="28" t="s">
        <v>116</v>
      </c>
      <c r="C11" s="9" t="s">
        <v>14</v>
      </c>
      <c r="D11" s="9" t="s">
        <v>14</v>
      </c>
      <c r="E11" s="9" t="s">
        <v>14</v>
      </c>
      <c r="F11" s="9" t="s">
        <v>14</v>
      </c>
      <c r="G11" s="16" t="s">
        <v>14</v>
      </c>
      <c r="H11" s="29"/>
      <c r="I11" s="30"/>
      <c r="J11" s="15"/>
      <c r="K11" s="303"/>
    </row>
    <row r="12" spans="1:11" ht="15.75" thickBot="1" x14ac:dyDescent="0.3">
      <c r="A12" s="19"/>
      <c r="B12" s="170"/>
      <c r="C12" s="20"/>
      <c r="D12" s="21"/>
      <c r="E12" s="21"/>
      <c r="F12" s="22"/>
      <c r="G12" s="21"/>
      <c r="H12" s="23"/>
      <c r="I12" s="24"/>
      <c r="J12" s="175">
        <f>+J10+J9</f>
        <v>5000</v>
      </c>
      <c r="K12" s="174"/>
    </row>
    <row r="13" spans="1:11" ht="17.25" customHeight="1" thickBot="1" x14ac:dyDescent="0.3">
      <c r="A13" s="304" t="s">
        <v>140</v>
      </c>
      <c r="B13" s="74"/>
      <c r="C13" s="9"/>
      <c r="D13" s="9"/>
      <c r="E13" s="9"/>
      <c r="F13" s="9"/>
      <c r="G13" s="16"/>
      <c r="H13" s="17"/>
      <c r="I13" s="18"/>
      <c r="J13" s="15"/>
      <c r="K13" s="306"/>
    </row>
    <row r="14" spans="1:11" ht="15.75" thickBot="1" x14ac:dyDescent="0.3">
      <c r="A14" s="305"/>
      <c r="B14" s="26" t="s">
        <v>141</v>
      </c>
      <c r="C14" s="9" t="s">
        <v>14</v>
      </c>
      <c r="D14" s="9" t="s">
        <v>14</v>
      </c>
      <c r="E14" s="9" t="s">
        <v>14</v>
      </c>
      <c r="F14" s="9" t="s">
        <v>14</v>
      </c>
      <c r="G14" s="16" t="s">
        <v>14</v>
      </c>
      <c r="H14" s="17"/>
      <c r="I14" s="18"/>
      <c r="J14" s="15"/>
      <c r="K14" s="306"/>
    </row>
    <row r="15" spans="1:11" ht="18.75" customHeight="1" thickBot="1" x14ac:dyDescent="0.3">
      <c r="A15" s="305"/>
      <c r="B15" s="27" t="s">
        <v>142</v>
      </c>
      <c r="C15" s="9" t="s">
        <v>14</v>
      </c>
      <c r="D15" s="9" t="s">
        <v>14</v>
      </c>
      <c r="E15" s="9" t="s">
        <v>14</v>
      </c>
      <c r="F15" s="9" t="s">
        <v>14</v>
      </c>
      <c r="G15" s="16" t="s">
        <v>14</v>
      </c>
      <c r="H15" s="17"/>
      <c r="I15" s="18"/>
      <c r="J15" s="15"/>
      <c r="K15" s="306"/>
    </row>
    <row r="16" spans="1:11" ht="31.5" customHeight="1" thickBot="1" x14ac:dyDescent="0.3">
      <c r="A16" s="305"/>
      <c r="B16" s="27" t="s">
        <v>43</v>
      </c>
      <c r="C16" s="9"/>
      <c r="D16" s="9"/>
      <c r="E16" s="9"/>
      <c r="F16" s="9"/>
      <c r="G16" s="16"/>
      <c r="H16" s="17"/>
      <c r="I16" s="18"/>
      <c r="J16" s="15"/>
      <c r="K16" s="306"/>
    </row>
    <row r="17" spans="1:11" ht="18.75" customHeight="1" thickBot="1" x14ac:dyDescent="0.3">
      <c r="A17" s="305"/>
      <c r="B17" s="27" t="s">
        <v>143</v>
      </c>
      <c r="C17" s="9"/>
      <c r="D17" s="9"/>
      <c r="E17" s="9"/>
      <c r="F17" s="9"/>
      <c r="G17" s="16"/>
      <c r="H17" s="17"/>
      <c r="I17" s="18"/>
      <c r="J17" s="15"/>
      <c r="K17" s="306"/>
    </row>
    <row r="18" spans="1:11" ht="15.75" thickBot="1" x14ac:dyDescent="0.3">
      <c r="A18" s="19"/>
      <c r="B18" s="293"/>
      <c r="C18" s="19"/>
      <c r="D18" s="19"/>
      <c r="E18" s="19"/>
      <c r="F18" s="19"/>
      <c r="G18" s="19"/>
      <c r="H18" s="177"/>
      <c r="I18" s="19"/>
      <c r="J18" s="175"/>
      <c r="K18" s="176"/>
    </row>
    <row r="19" spans="1:11" ht="29.25" customHeight="1" x14ac:dyDescent="0.25">
      <c r="A19" s="307" t="s">
        <v>145</v>
      </c>
      <c r="B19" s="33" t="s">
        <v>47</v>
      </c>
      <c r="C19" s="9" t="s">
        <v>14</v>
      </c>
      <c r="D19" s="9" t="s">
        <v>14</v>
      </c>
      <c r="E19" s="9" t="s">
        <v>14</v>
      </c>
      <c r="F19" s="9" t="s">
        <v>14</v>
      </c>
      <c r="G19" s="9" t="s">
        <v>14</v>
      </c>
      <c r="H19" s="17"/>
      <c r="I19" s="17"/>
      <c r="J19" s="17"/>
      <c r="K19" s="309"/>
    </row>
    <row r="20" spans="1:11" ht="29.25" customHeight="1" x14ac:dyDescent="0.25">
      <c r="A20" s="308"/>
      <c r="B20" s="33" t="s">
        <v>147</v>
      </c>
      <c r="C20" s="9" t="s">
        <v>37</v>
      </c>
      <c r="D20" s="9" t="s">
        <v>37</v>
      </c>
      <c r="E20" s="9" t="s">
        <v>37</v>
      </c>
      <c r="F20" s="9" t="s">
        <v>37</v>
      </c>
      <c r="G20" s="9"/>
      <c r="H20" s="17"/>
      <c r="I20" s="17"/>
      <c r="J20" s="17"/>
      <c r="K20" s="309"/>
    </row>
    <row r="21" spans="1:11" ht="29.25" customHeight="1" x14ac:dyDescent="0.25">
      <c r="A21" s="308"/>
      <c r="B21" s="33" t="s">
        <v>146</v>
      </c>
      <c r="C21" s="9"/>
      <c r="D21" s="9"/>
      <c r="E21" s="9"/>
      <c r="F21" s="9"/>
      <c r="G21" s="9"/>
      <c r="H21" s="17"/>
      <c r="I21" s="17"/>
      <c r="J21" s="17"/>
      <c r="K21" s="309"/>
    </row>
    <row r="22" spans="1:11" ht="117" customHeight="1" thickBot="1" x14ac:dyDescent="0.3">
      <c r="A22" s="308"/>
      <c r="B22" s="33" t="s">
        <v>48</v>
      </c>
      <c r="C22" s="9" t="s">
        <v>37</v>
      </c>
      <c r="D22" s="9" t="s">
        <v>14</v>
      </c>
      <c r="E22" s="9" t="s">
        <v>14</v>
      </c>
      <c r="F22" s="9" t="s">
        <v>14</v>
      </c>
      <c r="G22" s="9" t="s">
        <v>14</v>
      </c>
      <c r="H22" s="17"/>
      <c r="I22" s="17"/>
      <c r="J22" s="17"/>
      <c r="K22" s="309"/>
    </row>
    <row r="23" spans="1:11" ht="15.75" thickBot="1" x14ac:dyDescent="0.3">
      <c r="A23" s="19"/>
      <c r="B23" s="19"/>
      <c r="C23" s="19"/>
      <c r="D23" s="19"/>
      <c r="E23" s="19"/>
      <c r="F23" s="19"/>
      <c r="G23" s="19"/>
      <c r="H23" s="19"/>
      <c r="I23" s="19"/>
      <c r="J23" s="178"/>
      <c r="K23" s="176"/>
    </row>
    <row r="24" spans="1:11" ht="12.75" customHeight="1" x14ac:dyDescent="0.25">
      <c r="A24" s="266" t="s">
        <v>15</v>
      </c>
      <c r="B24" s="267"/>
      <c r="C24" s="268"/>
      <c r="D24" s="268"/>
      <c r="E24" s="268"/>
      <c r="F24" s="268"/>
      <c r="G24" s="269"/>
      <c r="H24" s="270"/>
      <c r="I24" s="271"/>
      <c r="J24" s="272">
        <f>+J12</f>
        <v>5000</v>
      </c>
      <c r="K24" s="273"/>
    </row>
    <row r="25" spans="1:11" ht="40.5" customHeight="1" x14ac:dyDescent="0.25">
      <c r="A25" s="49" t="s">
        <v>16</v>
      </c>
      <c r="B25" s="50"/>
      <c r="C25" s="50"/>
      <c r="D25" s="50"/>
      <c r="E25" s="50"/>
      <c r="F25" s="50"/>
      <c r="G25" s="50"/>
      <c r="H25" s="50"/>
      <c r="I25" s="51"/>
      <c r="J25" s="51"/>
      <c r="K25" s="51"/>
    </row>
    <row r="26" spans="1:11" ht="18.75" customHeight="1" x14ac:dyDescent="0.25">
      <c r="A26" s="294" t="s">
        <v>17</v>
      </c>
      <c r="B26" s="52" t="s">
        <v>18</v>
      </c>
      <c r="C26" s="53" t="s">
        <v>14</v>
      </c>
      <c r="D26" s="53" t="s">
        <v>14</v>
      </c>
      <c r="E26" s="53" t="s">
        <v>14</v>
      </c>
      <c r="F26" s="53" t="s">
        <v>14</v>
      </c>
      <c r="G26" s="53"/>
      <c r="H26" s="54"/>
      <c r="I26" s="30">
        <v>145918.49</v>
      </c>
      <c r="J26" s="29">
        <v>145918.49</v>
      </c>
      <c r="K26" s="55"/>
    </row>
    <row r="27" spans="1:11" ht="17.25" customHeight="1" thickBot="1" x14ac:dyDescent="0.3">
      <c r="A27" s="295"/>
      <c r="B27" s="39" t="s">
        <v>19</v>
      </c>
      <c r="C27" s="53" t="s">
        <v>14</v>
      </c>
      <c r="D27" s="53" t="s">
        <v>14</v>
      </c>
      <c r="E27" s="53" t="s">
        <v>14</v>
      </c>
      <c r="F27" s="53" t="s">
        <v>14</v>
      </c>
      <c r="G27" s="41"/>
      <c r="H27" s="42"/>
      <c r="I27" s="30">
        <v>10000</v>
      </c>
      <c r="J27" s="29">
        <v>10000</v>
      </c>
      <c r="K27" s="56"/>
    </row>
    <row r="28" spans="1:11" ht="15.75" thickBot="1" x14ac:dyDescent="0.3">
      <c r="A28" s="19"/>
      <c r="B28" s="43"/>
      <c r="C28" s="57"/>
      <c r="D28" s="47"/>
      <c r="E28" s="47"/>
      <c r="F28" s="58"/>
      <c r="G28" s="47"/>
      <c r="H28" s="48"/>
      <c r="I28" s="24">
        <f>+I27+I26</f>
        <v>155918.49</v>
      </c>
      <c r="J28" s="59">
        <f>+J27+J26</f>
        <v>155918.49</v>
      </c>
      <c r="K28" s="25"/>
    </row>
    <row r="29" spans="1:11" ht="27.75" customHeight="1" thickBot="1" x14ac:dyDescent="0.3">
      <c r="A29" s="60" t="s">
        <v>20</v>
      </c>
      <c r="B29" s="61" t="s">
        <v>21</v>
      </c>
      <c r="C29" s="62" t="s">
        <v>14</v>
      </c>
      <c r="D29" s="53" t="s">
        <v>14</v>
      </c>
      <c r="E29" s="53" t="s">
        <v>14</v>
      </c>
      <c r="F29" s="63" t="s">
        <v>14</v>
      </c>
      <c r="G29" s="63" t="s">
        <v>14</v>
      </c>
      <c r="H29" s="54"/>
      <c r="I29" s="64">
        <v>20000</v>
      </c>
      <c r="J29" s="65">
        <v>20000</v>
      </c>
      <c r="K29" s="66"/>
    </row>
    <row r="30" spans="1:11" ht="14.25" customHeight="1" thickBot="1" x14ac:dyDescent="0.3">
      <c r="A30" s="19" t="s">
        <v>22</v>
      </c>
      <c r="B30" s="43"/>
      <c r="C30" s="44"/>
      <c r="D30" s="45"/>
      <c r="E30" s="45"/>
      <c r="F30" s="46"/>
      <c r="G30" s="47"/>
      <c r="H30" s="48"/>
      <c r="I30" s="64">
        <v>20000</v>
      </c>
      <c r="J30" s="59">
        <f>+J29+J28</f>
        <v>175918.49</v>
      </c>
      <c r="K30" s="25"/>
    </row>
    <row r="31" spans="1:11" ht="16.5" customHeight="1" thickBot="1" x14ac:dyDescent="0.3">
      <c r="A31" s="67" t="s">
        <v>23</v>
      </c>
      <c r="B31" s="68"/>
      <c r="C31" s="69"/>
      <c r="D31" s="70"/>
      <c r="E31" s="70"/>
      <c r="F31" s="70"/>
      <c r="G31" s="70"/>
      <c r="H31" s="71"/>
      <c r="I31" s="72"/>
      <c r="J31" s="75">
        <f>+J30+J28+J12</f>
        <v>336836.98</v>
      </c>
      <c r="K31" s="73"/>
    </row>
  </sheetData>
  <mergeCells count="11">
    <mergeCell ref="A26:A27"/>
    <mergeCell ref="A3:K3"/>
    <mergeCell ref="A5:A6"/>
    <mergeCell ref="C5:F5"/>
    <mergeCell ref="H5:I5"/>
    <mergeCell ref="A7:A11"/>
    <mergeCell ref="K10:K11"/>
    <mergeCell ref="A13:A17"/>
    <mergeCell ref="K13:K17"/>
    <mergeCell ref="A19:A22"/>
    <mergeCell ref="K19:K22"/>
  </mergeCells>
  <pageMargins left="0.7" right="0.7" top="0.75" bottom="0.75" header="0.3" footer="0.3"/>
  <pageSetup paperSize="9" orientation="landscape"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Q29"/>
  <sheetViews>
    <sheetView topLeftCell="B4" workbookViewId="0">
      <selection activeCell="B8" sqref="B8"/>
    </sheetView>
  </sheetViews>
  <sheetFormatPr baseColWidth="10" defaultRowHeight="15" x14ac:dyDescent="0.25"/>
  <cols>
    <col min="1" max="1" width="17.42578125" customWidth="1"/>
    <col min="2" max="2" width="40.42578125" customWidth="1"/>
    <col min="3" max="3" width="3.85546875" customWidth="1"/>
    <col min="4" max="4" width="3.140625" customWidth="1"/>
    <col min="5" max="5" width="3" customWidth="1"/>
    <col min="6" max="6" width="2.85546875" customWidth="1"/>
    <col min="7" max="9" width="4.5703125" customWidth="1"/>
    <col min="10" max="11" width="14" customWidth="1"/>
    <col min="12" max="12" width="12.140625" customWidth="1"/>
    <col min="13" max="13" width="11.7109375" customWidth="1"/>
    <col min="14" max="14" width="11.5703125" customWidth="1"/>
    <col min="15" max="15" width="13.42578125" customWidth="1"/>
    <col min="16" max="16" width="12.7109375" customWidth="1"/>
    <col min="17" max="17" width="9" customWidth="1"/>
  </cols>
  <sheetData>
    <row r="4" spans="1:17" ht="18.75" x14ac:dyDescent="0.3">
      <c r="A4" s="76" t="s">
        <v>69</v>
      </c>
    </row>
    <row r="5" spans="1:17" ht="15.75" thickBot="1" x14ac:dyDescent="0.3">
      <c r="A5" s="77"/>
    </row>
    <row r="6" spans="1:17" ht="15.75" thickBot="1" x14ac:dyDescent="0.3">
      <c r="A6" s="315" t="s">
        <v>1</v>
      </c>
      <c r="B6" s="78"/>
      <c r="C6" s="317">
        <v>2015</v>
      </c>
      <c r="D6" s="318"/>
      <c r="E6" s="318"/>
      <c r="F6" s="319"/>
      <c r="G6" s="317" t="s">
        <v>24</v>
      </c>
      <c r="H6" s="318"/>
      <c r="I6" s="318"/>
      <c r="J6" s="320" t="s">
        <v>25</v>
      </c>
      <c r="K6" s="321"/>
      <c r="L6" s="321"/>
      <c r="M6" s="321"/>
      <c r="N6" s="322"/>
      <c r="O6" s="79"/>
      <c r="P6" s="80"/>
      <c r="Q6" s="81"/>
    </row>
    <row r="7" spans="1:17" ht="60.75" thickBot="1" x14ac:dyDescent="0.3">
      <c r="A7" s="316"/>
      <c r="B7" s="82" t="s">
        <v>4</v>
      </c>
      <c r="C7" s="83" t="s">
        <v>5</v>
      </c>
      <c r="D7" s="84" t="s">
        <v>6</v>
      </c>
      <c r="E7" s="84" t="s">
        <v>7</v>
      </c>
      <c r="F7" s="85" t="s">
        <v>8</v>
      </c>
      <c r="G7" s="86" t="s">
        <v>64</v>
      </c>
      <c r="H7" s="87" t="s">
        <v>64</v>
      </c>
      <c r="I7" s="88" t="s">
        <v>64</v>
      </c>
      <c r="J7" s="89" t="s">
        <v>29</v>
      </c>
      <c r="K7" s="90" t="s">
        <v>67</v>
      </c>
      <c r="L7" s="90" t="s">
        <v>30</v>
      </c>
      <c r="M7" s="90" t="s">
        <v>31</v>
      </c>
      <c r="N7" s="90" t="s">
        <v>32</v>
      </c>
      <c r="O7" s="91" t="s">
        <v>11</v>
      </c>
      <c r="P7" s="92" t="s">
        <v>12</v>
      </c>
      <c r="Q7" s="93" t="s">
        <v>13</v>
      </c>
    </row>
    <row r="8" spans="1:17" ht="120.75" thickBot="1" x14ac:dyDescent="0.3">
      <c r="A8" s="329" t="s">
        <v>114</v>
      </c>
      <c r="B8" s="94" t="s">
        <v>49</v>
      </c>
      <c r="C8" s="95" t="s">
        <v>14</v>
      </c>
      <c r="D8" s="96" t="s">
        <v>14</v>
      </c>
      <c r="E8" s="96" t="s">
        <v>14</v>
      </c>
      <c r="F8" s="97" t="s">
        <v>14</v>
      </c>
      <c r="G8" s="95" t="s">
        <v>64</v>
      </c>
      <c r="H8" s="96" t="s">
        <v>64</v>
      </c>
      <c r="I8" s="96"/>
      <c r="J8" s="98"/>
      <c r="K8" s="108">
        <v>35000</v>
      </c>
      <c r="L8" s="108">
        <f>35000+8550+80000</f>
        <v>123550</v>
      </c>
      <c r="M8" s="108">
        <f>14500+10000</f>
        <v>24500</v>
      </c>
      <c r="N8" s="10"/>
      <c r="O8" s="11"/>
      <c r="P8" s="182">
        <f>SUM(K8:O8)</f>
        <v>183050</v>
      </c>
      <c r="Q8" s="251" t="s">
        <v>112</v>
      </c>
    </row>
    <row r="9" spans="1:17" ht="90.75" thickBot="1" x14ac:dyDescent="0.3">
      <c r="A9" s="330"/>
      <c r="B9" s="94" t="s">
        <v>50</v>
      </c>
      <c r="C9" s="95" t="s">
        <v>14</v>
      </c>
      <c r="D9" s="96" t="s">
        <v>14</v>
      </c>
      <c r="E9" s="96" t="s">
        <v>14</v>
      </c>
      <c r="F9" s="97" t="s">
        <v>14</v>
      </c>
      <c r="G9" s="95" t="s">
        <v>64</v>
      </c>
      <c r="H9" s="96" t="s">
        <v>64</v>
      </c>
      <c r="I9" s="96"/>
      <c r="J9" s="100"/>
      <c r="K9" s="101"/>
      <c r="L9" s="101"/>
      <c r="M9" s="101"/>
      <c r="N9" s="101"/>
      <c r="O9" s="102"/>
      <c r="P9" s="103">
        <f>SUM(J9:O9)</f>
        <v>0</v>
      </c>
      <c r="Q9" s="325" t="s">
        <v>112</v>
      </c>
    </row>
    <row r="10" spans="1:17" ht="45.75" thickBot="1" x14ac:dyDescent="0.3">
      <c r="A10" s="330"/>
      <c r="B10" s="94" t="s">
        <v>51</v>
      </c>
      <c r="C10" s="104" t="s">
        <v>14</v>
      </c>
      <c r="D10" s="105" t="s">
        <v>14</v>
      </c>
      <c r="E10" s="105" t="s">
        <v>14</v>
      </c>
      <c r="F10" s="106" t="s">
        <v>14</v>
      </c>
      <c r="G10" s="104"/>
      <c r="H10" s="105"/>
      <c r="I10" s="105"/>
      <c r="J10" s="107"/>
      <c r="K10" s="108"/>
      <c r="L10" s="108"/>
      <c r="M10" s="108" t="s">
        <v>64</v>
      </c>
      <c r="N10" s="108"/>
      <c r="O10" s="109"/>
      <c r="P10" s="103">
        <f t="shared" ref="P10:P13" si="0">SUM(J10:O10)</f>
        <v>0</v>
      </c>
      <c r="Q10" s="326"/>
    </row>
    <row r="11" spans="1:17" ht="45.75" thickBot="1" x14ac:dyDescent="0.3">
      <c r="A11" s="330"/>
      <c r="B11" s="94" t="s">
        <v>52</v>
      </c>
      <c r="C11" s="104" t="s">
        <v>14</v>
      </c>
      <c r="D11" s="105" t="s">
        <v>14</v>
      </c>
      <c r="E11" s="105" t="s">
        <v>14</v>
      </c>
      <c r="F11" s="106" t="s">
        <v>14</v>
      </c>
      <c r="G11" s="104"/>
      <c r="H11" s="105"/>
      <c r="I11" s="105"/>
      <c r="J11" s="107"/>
      <c r="K11" s="108"/>
      <c r="L11" s="108">
        <v>20000</v>
      </c>
      <c r="M11" s="108" t="s">
        <v>64</v>
      </c>
      <c r="N11" s="108"/>
      <c r="O11" s="109"/>
      <c r="P11" s="183">
        <f t="shared" si="0"/>
        <v>20000</v>
      </c>
      <c r="Q11" s="326"/>
    </row>
    <row r="12" spans="1:17" ht="60.75" thickBot="1" x14ac:dyDescent="0.3">
      <c r="A12" s="331"/>
      <c r="B12" s="94" t="s">
        <v>53</v>
      </c>
      <c r="C12" s="104" t="s">
        <v>14</v>
      </c>
      <c r="D12" s="105" t="s">
        <v>14</v>
      </c>
      <c r="E12" s="105" t="s">
        <v>14</v>
      </c>
      <c r="F12" s="106" t="s">
        <v>14</v>
      </c>
      <c r="G12" s="104"/>
      <c r="H12" s="105"/>
      <c r="I12" s="105"/>
      <c r="J12" s="107"/>
      <c r="K12" s="108"/>
      <c r="L12" s="108">
        <v>10000</v>
      </c>
      <c r="M12" s="108"/>
      <c r="N12" s="108"/>
      <c r="O12" s="109"/>
      <c r="P12" s="103"/>
      <c r="Q12" s="326"/>
    </row>
    <row r="13" spans="1:17" ht="30.75" thickBot="1" x14ac:dyDescent="0.3">
      <c r="A13" s="327" t="s">
        <v>54</v>
      </c>
      <c r="B13" s="94" t="s">
        <v>55</v>
      </c>
      <c r="C13" s="104" t="s">
        <v>14</v>
      </c>
      <c r="D13" s="105" t="s">
        <v>14</v>
      </c>
      <c r="E13" s="105" t="s">
        <v>14</v>
      </c>
      <c r="F13" s="106" t="s">
        <v>14</v>
      </c>
      <c r="G13" s="104"/>
      <c r="H13" s="105"/>
      <c r="I13" s="105"/>
      <c r="J13" s="107"/>
      <c r="K13" s="108"/>
      <c r="L13" s="108">
        <v>24500</v>
      </c>
      <c r="M13" s="108" t="s">
        <v>64</v>
      </c>
      <c r="N13" s="108"/>
      <c r="O13" s="109"/>
      <c r="P13" s="103">
        <f t="shared" si="0"/>
        <v>24500</v>
      </c>
      <c r="Q13" s="326"/>
    </row>
    <row r="14" spans="1:17" ht="45.75" thickBot="1" x14ac:dyDescent="0.3">
      <c r="A14" s="328"/>
      <c r="B14" s="94" t="s">
        <v>56</v>
      </c>
      <c r="C14" s="104" t="s">
        <v>14</v>
      </c>
      <c r="D14" s="105" t="s">
        <v>14</v>
      </c>
      <c r="E14" s="105" t="s">
        <v>14</v>
      </c>
      <c r="F14" s="106" t="s">
        <v>14</v>
      </c>
      <c r="G14" s="104"/>
      <c r="H14" s="105"/>
      <c r="I14" s="105"/>
      <c r="J14" s="107"/>
      <c r="K14" s="108"/>
      <c r="L14" s="108" t="s">
        <v>64</v>
      </c>
      <c r="M14" s="108" t="s">
        <v>64</v>
      </c>
      <c r="N14" s="108"/>
      <c r="O14" s="109"/>
      <c r="P14" s="103">
        <f>SUM(J14:O14)</f>
        <v>0</v>
      </c>
      <c r="Q14" s="326"/>
    </row>
    <row r="15" spans="1:17" ht="60.75" thickBot="1" x14ac:dyDescent="0.3">
      <c r="A15" s="328"/>
      <c r="B15" s="94" t="s">
        <v>58</v>
      </c>
      <c r="C15" s="110" t="s">
        <v>14</v>
      </c>
      <c r="D15" s="111" t="s">
        <v>14</v>
      </c>
      <c r="E15" s="111" t="s">
        <v>14</v>
      </c>
      <c r="F15" s="112" t="s">
        <v>14</v>
      </c>
      <c r="G15" s="110" t="s">
        <v>64</v>
      </c>
      <c r="H15" s="111" t="s">
        <v>64</v>
      </c>
      <c r="I15" s="36"/>
      <c r="J15" s="113"/>
      <c r="K15" s="114"/>
      <c r="L15" s="114">
        <v>15000</v>
      </c>
      <c r="M15" s="114"/>
      <c r="N15" s="114"/>
      <c r="O15" s="115"/>
      <c r="P15" s="183">
        <f>SUM(J15:O15)</f>
        <v>15000</v>
      </c>
      <c r="Q15" s="326"/>
    </row>
    <row r="16" spans="1:17" ht="30.75" thickBot="1" x14ac:dyDescent="0.3">
      <c r="A16" s="328"/>
      <c r="B16" s="94" t="s">
        <v>57</v>
      </c>
      <c r="C16" s="110" t="s">
        <v>14</v>
      </c>
      <c r="D16" s="111" t="s">
        <v>14</v>
      </c>
      <c r="E16" s="111" t="s">
        <v>14</v>
      </c>
      <c r="F16" s="112" t="s">
        <v>14</v>
      </c>
      <c r="G16" s="110" t="s">
        <v>64</v>
      </c>
      <c r="H16" s="111"/>
      <c r="I16" s="36"/>
      <c r="J16" s="113"/>
      <c r="K16" s="114"/>
      <c r="L16" s="114">
        <v>15000</v>
      </c>
      <c r="M16" s="114"/>
      <c r="N16" s="114"/>
      <c r="O16" s="115"/>
      <c r="P16" s="103">
        <f>SUM(J16:O16)</f>
        <v>15000</v>
      </c>
      <c r="Q16" s="326"/>
    </row>
    <row r="17" spans="1:17" ht="30.75" thickBot="1" x14ac:dyDescent="0.3">
      <c r="A17" s="328"/>
      <c r="B17" s="28" t="s">
        <v>59</v>
      </c>
      <c r="C17" s="110" t="s">
        <v>14</v>
      </c>
      <c r="D17" s="111" t="s">
        <v>14</v>
      </c>
      <c r="E17" s="111" t="s">
        <v>14</v>
      </c>
      <c r="F17" s="112" t="s">
        <v>14</v>
      </c>
      <c r="G17" s="110" t="s">
        <v>64</v>
      </c>
      <c r="H17" s="111" t="s">
        <v>64</v>
      </c>
      <c r="I17" s="36"/>
      <c r="J17" s="113"/>
      <c r="K17" s="114"/>
      <c r="L17" s="114">
        <v>10000</v>
      </c>
      <c r="M17" s="114"/>
      <c r="N17" s="114"/>
      <c r="O17" s="115"/>
      <c r="P17" s="183">
        <f t="shared" ref="P17" si="1">SUM(J17:O17)</f>
        <v>10000</v>
      </c>
      <c r="Q17" s="326"/>
    </row>
    <row r="18" spans="1:17" ht="45.75" thickBot="1" x14ac:dyDescent="0.3">
      <c r="A18" s="332" t="s">
        <v>60</v>
      </c>
      <c r="B18" s="28" t="s">
        <v>61</v>
      </c>
      <c r="C18" s="127" t="s">
        <v>14</v>
      </c>
      <c r="D18" s="128" t="s">
        <v>14</v>
      </c>
      <c r="E18" s="128" t="s">
        <v>14</v>
      </c>
      <c r="F18" s="129" t="s">
        <v>14</v>
      </c>
      <c r="G18" s="127" t="s">
        <v>64</v>
      </c>
      <c r="H18" s="128"/>
      <c r="I18" s="130"/>
      <c r="J18" s="131" t="s">
        <v>64</v>
      </c>
      <c r="K18" s="131" t="s">
        <v>64</v>
      </c>
      <c r="L18" s="132"/>
      <c r="M18" s="132"/>
      <c r="N18" s="132"/>
      <c r="O18" s="133"/>
      <c r="P18" s="134">
        <f>SUM(J18:O18)</f>
        <v>0</v>
      </c>
      <c r="Q18" s="323" t="s">
        <v>112</v>
      </c>
    </row>
    <row r="19" spans="1:17" ht="30.75" thickBot="1" x14ac:dyDescent="0.3">
      <c r="A19" s="328"/>
      <c r="B19" s="28" t="s">
        <v>62</v>
      </c>
      <c r="C19" s="110" t="s">
        <v>14</v>
      </c>
      <c r="D19" s="111" t="s">
        <v>14</v>
      </c>
      <c r="E19" s="111" t="s">
        <v>14</v>
      </c>
      <c r="F19" s="112" t="s">
        <v>14</v>
      </c>
      <c r="G19" s="110" t="s">
        <v>64</v>
      </c>
      <c r="H19" s="111"/>
      <c r="I19" s="36"/>
      <c r="J19" s="113"/>
      <c r="K19" s="114"/>
      <c r="L19" s="114"/>
      <c r="M19" s="114"/>
      <c r="N19" s="114"/>
      <c r="O19" s="115"/>
      <c r="P19" s="103"/>
      <c r="Q19" s="324"/>
    </row>
    <row r="20" spans="1:17" ht="15.75" thickBot="1" x14ac:dyDescent="0.3">
      <c r="A20" s="333"/>
      <c r="B20" s="135" t="s">
        <v>63</v>
      </c>
      <c r="C20" s="136" t="s">
        <v>14</v>
      </c>
      <c r="D20" s="137" t="s">
        <v>14</v>
      </c>
      <c r="E20" s="137" t="s">
        <v>14</v>
      </c>
      <c r="F20" s="138" t="s">
        <v>14</v>
      </c>
      <c r="G20" s="136" t="s">
        <v>64</v>
      </c>
      <c r="H20" s="137"/>
      <c r="I20" s="32"/>
      <c r="J20" s="139"/>
      <c r="K20" s="140"/>
      <c r="L20" s="140"/>
      <c r="M20" s="140"/>
      <c r="N20" s="140"/>
      <c r="O20" s="141"/>
      <c r="P20" s="103"/>
      <c r="Q20" s="324"/>
    </row>
    <row r="21" spans="1:17" ht="14.45" customHeight="1" thickBot="1" x14ac:dyDescent="0.3">
      <c r="A21" s="142"/>
      <c r="B21" s="117"/>
      <c r="C21" s="118"/>
      <c r="D21" s="119"/>
      <c r="E21" s="119"/>
      <c r="F21" s="120"/>
      <c r="G21" s="118"/>
      <c r="H21" s="119"/>
      <c r="I21" s="121"/>
      <c r="J21" s="122">
        <f t="shared" ref="J21:O21" si="2">SUM(J18:J20)</f>
        <v>0</v>
      </c>
      <c r="K21" s="123">
        <f>K8</f>
        <v>35000</v>
      </c>
      <c r="L21" s="123">
        <f>L8+L11+L12+L13+L15+L16+L17</f>
        <v>218050</v>
      </c>
      <c r="M21" s="123">
        <f>M8</f>
        <v>24500</v>
      </c>
      <c r="N21" s="123">
        <f t="shared" si="2"/>
        <v>0</v>
      </c>
      <c r="O21" s="124">
        <f t="shared" si="2"/>
        <v>0</v>
      </c>
      <c r="P21" s="125">
        <f>P17+P16+P15+P13+P11+P8</f>
        <v>267550</v>
      </c>
      <c r="Q21" s="126"/>
    </row>
    <row r="22" spans="1:17" ht="15.75" thickBot="1" x14ac:dyDescent="0.3">
      <c r="A22" s="294" t="s">
        <v>17</v>
      </c>
      <c r="B22" s="52" t="s">
        <v>70</v>
      </c>
      <c r="C22" s="53" t="s">
        <v>14</v>
      </c>
      <c r="D22" s="53" t="s">
        <v>14</v>
      </c>
      <c r="E22" s="53" t="s">
        <v>14</v>
      </c>
      <c r="F22" s="53" t="s">
        <v>14</v>
      </c>
      <c r="G22" s="62" t="s">
        <v>64</v>
      </c>
      <c r="H22" s="53"/>
      <c r="I22" s="53"/>
      <c r="J22" s="144"/>
      <c r="K22" s="145"/>
      <c r="L22" s="145"/>
      <c r="M22" s="145"/>
      <c r="N22" s="108"/>
      <c r="O22" s="115">
        <v>429338.13</v>
      </c>
      <c r="P22" s="254">
        <f>SUM(O22)</f>
        <v>429338.13</v>
      </c>
      <c r="Q22" s="312" t="s">
        <v>112</v>
      </c>
    </row>
    <row r="23" spans="1:17" ht="30.75" thickBot="1" x14ac:dyDescent="0.3">
      <c r="A23" s="310"/>
      <c r="B23" s="39" t="s">
        <v>113</v>
      </c>
      <c r="C23" s="53" t="s">
        <v>14</v>
      </c>
      <c r="D23" s="53" t="s">
        <v>14</v>
      </c>
      <c r="E23" s="53" t="s">
        <v>14</v>
      </c>
      <c r="F23" s="53" t="s">
        <v>14</v>
      </c>
      <c r="G23" s="40"/>
      <c r="H23" s="41"/>
      <c r="I23" s="53" t="s">
        <v>64</v>
      </c>
      <c r="J23" s="147"/>
      <c r="K23" s="148"/>
      <c r="L23" s="148"/>
      <c r="M23" s="148"/>
      <c r="N23" s="148"/>
      <c r="O23" s="115">
        <v>46000</v>
      </c>
      <c r="P23" s="183">
        <f t="shared" ref="P23" si="3">SUM(J23:O23)</f>
        <v>46000</v>
      </c>
      <c r="Q23" s="313"/>
    </row>
    <row r="24" spans="1:17" ht="30.75" thickBot="1" x14ac:dyDescent="0.3">
      <c r="A24" s="310"/>
      <c r="B24" s="31" t="s">
        <v>71</v>
      </c>
      <c r="C24" s="136" t="s">
        <v>14</v>
      </c>
      <c r="D24" s="137" t="s">
        <v>14</v>
      </c>
      <c r="E24" s="137" t="s">
        <v>14</v>
      </c>
      <c r="F24" s="138" t="s">
        <v>14</v>
      </c>
      <c r="G24" s="136"/>
      <c r="H24" s="137"/>
      <c r="I24" s="137" t="s">
        <v>64</v>
      </c>
      <c r="J24" s="139"/>
      <c r="K24" s="140"/>
      <c r="L24" s="140"/>
      <c r="M24" s="140"/>
      <c r="N24" s="140" t="s">
        <v>64</v>
      </c>
      <c r="O24" s="141">
        <v>65000</v>
      </c>
      <c r="P24" s="183">
        <f>SUM(J24:O24)</f>
        <v>65000</v>
      </c>
      <c r="Q24" s="313"/>
    </row>
    <row r="25" spans="1:17" ht="30.75" thickBot="1" x14ac:dyDescent="0.3">
      <c r="A25" s="311"/>
      <c r="B25" s="181" t="s">
        <v>65</v>
      </c>
      <c r="C25" s="179" t="s">
        <v>14</v>
      </c>
      <c r="D25" s="179" t="s">
        <v>14</v>
      </c>
      <c r="E25" s="179" t="s">
        <v>14</v>
      </c>
      <c r="F25" s="179" t="s">
        <v>14</v>
      </c>
      <c r="G25" s="179"/>
      <c r="H25" s="179"/>
      <c r="I25" s="179"/>
      <c r="J25" s="180"/>
      <c r="K25" s="180">
        <v>7500</v>
      </c>
      <c r="L25" s="180"/>
      <c r="M25" s="180"/>
      <c r="N25" s="180"/>
      <c r="O25" s="253"/>
      <c r="P25" s="103">
        <f>K25</f>
        <v>7500</v>
      </c>
      <c r="Q25" s="314"/>
    </row>
    <row r="26" spans="1:17" ht="15.75" thickBot="1" x14ac:dyDescent="0.3">
      <c r="A26" s="116"/>
      <c r="B26" s="117"/>
      <c r="C26" s="118"/>
      <c r="D26" s="119"/>
      <c r="E26" s="119"/>
      <c r="F26" s="120"/>
      <c r="G26" s="118"/>
      <c r="H26" s="119"/>
      <c r="I26" s="121"/>
      <c r="J26" s="122">
        <f>SUM(J22:J24)</f>
        <v>0</v>
      </c>
      <c r="K26" s="123">
        <f>SUM(K25)</f>
        <v>7500</v>
      </c>
      <c r="L26" s="123">
        <f>SUM(L22:L24)</f>
        <v>0</v>
      </c>
      <c r="M26" s="123">
        <f>SUM(M22:M24)</f>
        <v>0</v>
      </c>
      <c r="N26" s="123" t="s">
        <v>64</v>
      </c>
      <c r="O26" s="124">
        <f>SUM(O22:O25)</f>
        <v>540338.13</v>
      </c>
      <c r="P26" s="151">
        <f>SUM(P22:P24)</f>
        <v>540338.13</v>
      </c>
      <c r="Q26" s="152"/>
    </row>
    <row r="27" spans="1:17" ht="45.75" thickBot="1" x14ac:dyDescent="0.3">
      <c r="A27" s="153" t="s">
        <v>20</v>
      </c>
      <c r="B27" s="143" t="s">
        <v>66</v>
      </c>
      <c r="C27" s="110" t="s">
        <v>14</v>
      </c>
      <c r="D27" s="111" t="s">
        <v>14</v>
      </c>
      <c r="E27" s="111" t="s">
        <v>14</v>
      </c>
      <c r="F27" s="112" t="s">
        <v>14</v>
      </c>
      <c r="G27" s="110"/>
      <c r="H27" s="111"/>
      <c r="I27" s="111" t="s">
        <v>64</v>
      </c>
      <c r="J27" s="113"/>
      <c r="K27" s="114"/>
      <c r="L27" s="114"/>
      <c r="M27" s="114"/>
      <c r="N27" s="114">
        <f>38550.83+4000+10000</f>
        <v>52550.83</v>
      </c>
      <c r="O27" s="115"/>
      <c r="P27" s="183">
        <f>SUM(J27:O27)</f>
        <v>52550.83</v>
      </c>
      <c r="Q27" s="252" t="s">
        <v>112</v>
      </c>
    </row>
    <row r="28" spans="1:17" ht="15.75" thickBot="1" x14ac:dyDescent="0.3">
      <c r="A28" s="116"/>
      <c r="B28" s="117"/>
      <c r="C28" s="154"/>
      <c r="D28" s="155"/>
      <c r="E28" s="155"/>
      <c r="F28" s="156"/>
      <c r="G28" s="118"/>
      <c r="H28" s="119"/>
      <c r="I28" s="121"/>
      <c r="J28" s="157">
        <f t="shared" ref="J28:P28" si="4">SUM(J27:J27)</f>
        <v>0</v>
      </c>
      <c r="K28" s="158">
        <f t="shared" si="4"/>
        <v>0</v>
      </c>
      <c r="L28" s="158">
        <f t="shared" si="4"/>
        <v>0</v>
      </c>
      <c r="M28" s="158">
        <f t="shared" si="4"/>
        <v>0</v>
      </c>
      <c r="N28" s="158">
        <f t="shared" si="4"/>
        <v>52550.83</v>
      </c>
      <c r="O28" s="159">
        <f t="shared" si="4"/>
        <v>0</v>
      </c>
      <c r="P28" s="160">
        <f t="shared" si="4"/>
        <v>52550.83</v>
      </c>
      <c r="Q28" s="161"/>
    </row>
    <row r="29" spans="1:17" ht="19.5" thickBot="1" x14ac:dyDescent="0.3">
      <c r="A29" s="162" t="s">
        <v>68</v>
      </c>
      <c r="B29" s="163"/>
      <c r="C29" s="164"/>
      <c r="D29" s="165"/>
      <c r="E29" s="165"/>
      <c r="F29" s="165"/>
      <c r="G29" s="165"/>
      <c r="H29" s="165"/>
      <c r="I29" s="165"/>
      <c r="J29" s="166">
        <f>J21</f>
        <v>0</v>
      </c>
      <c r="K29" s="166">
        <f>K26+K21</f>
        <v>42500</v>
      </c>
      <c r="L29" s="166">
        <f>L21</f>
        <v>218050</v>
      </c>
      <c r="M29" s="166">
        <f>M21</f>
        <v>24500</v>
      </c>
      <c r="N29" s="166">
        <f>N27</f>
        <v>52550.83</v>
      </c>
      <c r="O29" s="167">
        <f>O22+O23+O24</f>
        <v>540338.13</v>
      </c>
      <c r="P29" s="168">
        <f>P26+P27+P21</f>
        <v>860438.96</v>
      </c>
      <c r="Q29" s="169"/>
    </row>
  </sheetData>
  <mergeCells count="11">
    <mergeCell ref="A22:A25"/>
    <mergeCell ref="Q22:Q25"/>
    <mergeCell ref="A6:A7"/>
    <mergeCell ref="C6:F6"/>
    <mergeCell ref="G6:I6"/>
    <mergeCell ref="J6:N6"/>
    <mergeCell ref="Q18:Q20"/>
    <mergeCell ref="Q9:Q17"/>
    <mergeCell ref="A13:A17"/>
    <mergeCell ref="A8:A12"/>
    <mergeCell ref="A18:A2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K37"/>
  <sheetViews>
    <sheetView topLeftCell="A23" workbookViewId="0">
      <selection activeCell="B21" sqref="B21"/>
    </sheetView>
  </sheetViews>
  <sheetFormatPr baseColWidth="10" defaultRowHeight="15" x14ac:dyDescent="0.25"/>
  <cols>
    <col min="1" max="1" width="25.85546875" customWidth="1"/>
    <col min="2" max="2" width="42.140625" customWidth="1"/>
    <col min="3" max="3" width="3.28515625" customWidth="1"/>
    <col min="4" max="4" width="2.85546875" customWidth="1"/>
    <col min="5" max="5" width="3.28515625" customWidth="1"/>
    <col min="6" max="6" width="3" customWidth="1"/>
    <col min="7" max="7" width="8.85546875" customWidth="1"/>
    <col min="8" max="8" width="13.85546875" customWidth="1"/>
    <col min="9" max="9" width="13.28515625" customWidth="1"/>
    <col min="10" max="10" width="14.85546875" customWidth="1"/>
    <col min="11" max="11" width="8.7109375" customWidth="1"/>
  </cols>
  <sheetData>
    <row r="3" spans="1:11" ht="21" x14ac:dyDescent="0.35">
      <c r="A3" s="338" t="s">
        <v>117</v>
      </c>
      <c r="B3" s="338"/>
      <c r="C3" s="338"/>
      <c r="D3" s="338"/>
      <c r="E3" s="338"/>
      <c r="F3" s="338"/>
      <c r="G3" s="338"/>
      <c r="H3" s="338"/>
      <c r="I3" s="338"/>
      <c r="J3" s="338"/>
      <c r="K3" s="338"/>
    </row>
    <row r="4" spans="1:11" x14ac:dyDescent="0.25">
      <c r="A4" s="1"/>
      <c r="B4" s="1"/>
      <c r="C4" s="1"/>
      <c r="D4" s="1"/>
      <c r="E4" s="1"/>
      <c r="F4" s="1"/>
      <c r="G4" s="1"/>
      <c r="H4" s="1"/>
      <c r="I4" s="1"/>
      <c r="J4" s="1"/>
      <c r="K4" s="1"/>
    </row>
    <row r="5" spans="1:11" ht="18" customHeight="1" x14ac:dyDescent="0.25">
      <c r="A5" s="297" t="s">
        <v>118</v>
      </c>
      <c r="B5" s="276"/>
      <c r="C5" s="298">
        <v>2015</v>
      </c>
      <c r="D5" s="298"/>
      <c r="E5" s="298"/>
      <c r="F5" s="298"/>
      <c r="G5" s="340" t="s">
        <v>2</v>
      </c>
      <c r="H5" s="299" t="s">
        <v>3</v>
      </c>
      <c r="I5" s="300"/>
      <c r="J5" s="3"/>
      <c r="K5" s="3"/>
    </row>
    <row r="6" spans="1:11" ht="42" customHeight="1" x14ac:dyDescent="0.25">
      <c r="A6" s="297"/>
      <c r="B6" s="4" t="s">
        <v>4</v>
      </c>
      <c r="C6" s="5" t="s">
        <v>5</v>
      </c>
      <c r="D6" s="5" t="s">
        <v>6</v>
      </c>
      <c r="E6" s="5" t="s">
        <v>7</v>
      </c>
      <c r="F6" s="5" t="s">
        <v>8</v>
      </c>
      <c r="G6" s="341"/>
      <c r="H6" s="7" t="s">
        <v>10</v>
      </c>
      <c r="I6" s="7" t="s">
        <v>11</v>
      </c>
      <c r="J6" s="8" t="s">
        <v>12</v>
      </c>
      <c r="K6" s="8" t="s">
        <v>13</v>
      </c>
    </row>
    <row r="7" spans="1:11" ht="42.75" customHeight="1" thickBot="1" x14ac:dyDescent="0.3">
      <c r="A7" s="301" t="s">
        <v>119</v>
      </c>
      <c r="B7" s="290" t="s">
        <v>120</v>
      </c>
      <c r="C7" s="9" t="s">
        <v>14</v>
      </c>
      <c r="D7" s="9" t="s">
        <v>14</v>
      </c>
      <c r="E7" s="9" t="s">
        <v>14</v>
      </c>
      <c r="F7" s="9" t="s">
        <v>14</v>
      </c>
      <c r="G7" s="9"/>
      <c r="H7" s="173"/>
      <c r="I7" s="173"/>
      <c r="J7" s="172"/>
      <c r="K7" s="12" t="s">
        <v>115</v>
      </c>
    </row>
    <row r="8" spans="1:11" ht="16.5" customHeight="1" thickBot="1" x14ac:dyDescent="0.3">
      <c r="A8" s="301"/>
      <c r="B8" s="171" t="s">
        <v>126</v>
      </c>
      <c r="C8" s="9" t="s">
        <v>14</v>
      </c>
      <c r="D8" s="9" t="s">
        <v>14</v>
      </c>
      <c r="E8" s="9" t="s">
        <v>14</v>
      </c>
      <c r="F8" s="9" t="s">
        <v>14</v>
      </c>
      <c r="G8" s="9"/>
      <c r="H8" s="17">
        <v>10000</v>
      </c>
      <c r="I8" s="173"/>
      <c r="J8" s="17">
        <v>10000</v>
      </c>
      <c r="K8" s="12"/>
    </row>
    <row r="9" spans="1:11" ht="29.1" customHeight="1" thickBot="1" x14ac:dyDescent="0.3">
      <c r="A9" s="301"/>
      <c r="B9" s="13" t="s">
        <v>121</v>
      </c>
      <c r="C9" s="9" t="s">
        <v>14</v>
      </c>
      <c r="D9" s="9" t="s">
        <v>14</v>
      </c>
      <c r="E9" s="9" t="s">
        <v>14</v>
      </c>
      <c r="F9" s="9" t="s">
        <v>14</v>
      </c>
      <c r="G9" s="14"/>
      <c r="H9" s="17">
        <v>15000</v>
      </c>
      <c r="I9" s="18"/>
      <c r="J9" s="281">
        <v>15000</v>
      </c>
      <c r="K9" s="339"/>
    </row>
    <row r="10" spans="1:11" ht="33.75" customHeight="1" thickBot="1" x14ac:dyDescent="0.3">
      <c r="A10" s="301"/>
      <c r="B10" s="13" t="s">
        <v>123</v>
      </c>
      <c r="C10" s="9" t="s">
        <v>14</v>
      </c>
      <c r="D10" s="9" t="s">
        <v>14</v>
      </c>
      <c r="E10" s="9"/>
      <c r="F10" s="9"/>
      <c r="G10" s="9"/>
      <c r="H10" s="17">
        <v>10000</v>
      </c>
      <c r="I10" s="18"/>
      <c r="J10" s="15">
        <f>+H10</f>
        <v>10000</v>
      </c>
      <c r="K10" s="309"/>
    </row>
    <row r="11" spans="1:11" ht="18" customHeight="1" thickBot="1" x14ac:dyDescent="0.3">
      <c r="A11" s="301"/>
      <c r="B11" s="278" t="s">
        <v>39</v>
      </c>
      <c r="C11" s="9" t="s">
        <v>14</v>
      </c>
      <c r="D11" s="9" t="s">
        <v>14</v>
      </c>
      <c r="E11" s="9" t="s">
        <v>14</v>
      </c>
      <c r="F11" s="9"/>
      <c r="G11" s="9"/>
      <c r="H11" s="17"/>
      <c r="I11" s="18"/>
      <c r="J11" s="15"/>
      <c r="K11" s="309"/>
    </row>
    <row r="12" spans="1:11" ht="42" customHeight="1" thickBot="1" x14ac:dyDescent="0.3">
      <c r="A12" s="301"/>
      <c r="B12" s="35" t="s">
        <v>127</v>
      </c>
      <c r="C12" s="9" t="s">
        <v>14</v>
      </c>
      <c r="D12" s="9" t="s">
        <v>14</v>
      </c>
      <c r="E12" s="9" t="s">
        <v>14</v>
      </c>
      <c r="F12" s="9" t="s">
        <v>14</v>
      </c>
      <c r="G12" s="9"/>
      <c r="H12" s="17">
        <v>10000</v>
      </c>
      <c r="I12" s="18"/>
      <c r="J12" s="15">
        <v>10000</v>
      </c>
      <c r="K12" s="309"/>
    </row>
    <row r="13" spans="1:11" ht="27.95" customHeight="1" thickBot="1" x14ac:dyDescent="0.3">
      <c r="A13" s="301"/>
      <c r="B13" s="35" t="s">
        <v>136</v>
      </c>
      <c r="C13" s="9" t="s">
        <v>14</v>
      </c>
      <c r="D13" s="9" t="s">
        <v>14</v>
      </c>
      <c r="E13" s="9" t="s">
        <v>14</v>
      </c>
      <c r="F13" s="9" t="s">
        <v>14</v>
      </c>
      <c r="G13" s="9"/>
      <c r="H13" s="17">
        <v>10000</v>
      </c>
      <c r="I13" s="18"/>
      <c r="J13" s="15">
        <v>10000</v>
      </c>
      <c r="K13" s="309"/>
    </row>
    <row r="14" spans="1:11" ht="27.95" customHeight="1" thickBot="1" x14ac:dyDescent="0.3">
      <c r="A14" s="301"/>
      <c r="B14" s="35" t="s">
        <v>41</v>
      </c>
      <c r="C14" s="9"/>
      <c r="D14" s="9"/>
      <c r="E14" s="9" t="s">
        <v>14</v>
      </c>
      <c r="F14" s="9" t="s">
        <v>14</v>
      </c>
      <c r="G14" s="9"/>
      <c r="H14" s="17"/>
      <c r="I14" s="18"/>
      <c r="J14" s="15"/>
      <c r="K14" s="309"/>
    </row>
    <row r="15" spans="1:11" ht="45.75" customHeight="1" thickBot="1" x14ac:dyDescent="0.3">
      <c r="A15" s="301"/>
      <c r="B15" s="35" t="s">
        <v>122</v>
      </c>
      <c r="C15" s="9" t="s">
        <v>14</v>
      </c>
      <c r="D15" s="9" t="s">
        <v>14</v>
      </c>
      <c r="E15" s="9" t="s">
        <v>14</v>
      </c>
      <c r="F15" s="9" t="s">
        <v>14</v>
      </c>
      <c r="G15" s="9"/>
      <c r="H15" s="17">
        <v>10000</v>
      </c>
      <c r="I15" s="18"/>
      <c r="J15" s="281">
        <v>10000</v>
      </c>
      <c r="K15" s="309"/>
    </row>
    <row r="16" spans="1:11" ht="15.75" thickBot="1" x14ac:dyDescent="0.3">
      <c r="A16" s="19" t="s">
        <v>128</v>
      </c>
      <c r="B16" s="170"/>
      <c r="C16" s="20"/>
      <c r="D16" s="21"/>
      <c r="E16" s="21"/>
      <c r="F16" s="22"/>
      <c r="G16" s="21"/>
      <c r="H16" s="23">
        <f>SUM(H8:I15)</f>
        <v>65000</v>
      </c>
      <c r="I16" s="24"/>
      <c r="J16" s="175">
        <f>SUM(J8:J15)</f>
        <v>65000</v>
      </c>
      <c r="K16" s="174"/>
    </row>
    <row r="17" spans="1:11" ht="67.5" customHeight="1" thickBot="1" x14ac:dyDescent="0.3">
      <c r="A17" s="304" t="s">
        <v>137</v>
      </c>
      <c r="B17" s="13" t="s">
        <v>40</v>
      </c>
      <c r="C17" s="9" t="s">
        <v>14</v>
      </c>
      <c r="D17" s="9" t="s">
        <v>14</v>
      </c>
      <c r="E17" s="9" t="s">
        <v>14</v>
      </c>
      <c r="F17" s="9" t="s">
        <v>14</v>
      </c>
      <c r="G17" s="16"/>
      <c r="H17" s="17">
        <v>3000</v>
      </c>
      <c r="I17" s="18"/>
      <c r="J17" s="281">
        <v>3000</v>
      </c>
      <c r="K17" s="335"/>
    </row>
    <row r="18" spans="1:11" ht="51.75" customHeight="1" thickBot="1" x14ac:dyDescent="0.3">
      <c r="A18" s="305"/>
      <c r="B18" s="27" t="s">
        <v>131</v>
      </c>
      <c r="C18" s="9" t="s">
        <v>14</v>
      </c>
      <c r="D18" s="9" t="s">
        <v>14</v>
      </c>
      <c r="E18" s="9" t="s">
        <v>14</v>
      </c>
      <c r="F18" s="9" t="s">
        <v>14</v>
      </c>
      <c r="G18" s="16"/>
      <c r="H18" s="17">
        <v>5000</v>
      </c>
      <c r="I18" s="18"/>
      <c r="J18" s="281">
        <f>+H18</f>
        <v>5000</v>
      </c>
      <c r="K18" s="335"/>
    </row>
    <row r="19" spans="1:11" ht="18.600000000000001" customHeight="1" thickBot="1" x14ac:dyDescent="0.3">
      <c r="A19" s="334"/>
      <c r="B19" s="28" t="s">
        <v>132</v>
      </c>
      <c r="C19" s="9" t="s">
        <v>14</v>
      </c>
      <c r="D19" s="9" t="s">
        <v>14</v>
      </c>
      <c r="E19" s="9" t="s">
        <v>14</v>
      </c>
      <c r="F19" s="9" t="s">
        <v>14</v>
      </c>
      <c r="G19" s="16"/>
      <c r="H19" s="29">
        <v>100000</v>
      </c>
      <c r="I19" s="30"/>
      <c r="J19" s="281">
        <v>100000</v>
      </c>
      <c r="K19" s="335"/>
    </row>
    <row r="20" spans="1:11" ht="15.75" thickBot="1" x14ac:dyDescent="0.3">
      <c r="A20" s="19" t="s">
        <v>128</v>
      </c>
      <c r="B20" s="19"/>
      <c r="C20" s="19"/>
      <c r="D20" s="19"/>
      <c r="E20" s="19"/>
      <c r="F20" s="19"/>
      <c r="G20" s="19"/>
      <c r="H20" s="177">
        <f>SUM(H17:H19)</f>
        <v>108000</v>
      </c>
      <c r="I20" s="19"/>
      <c r="J20" s="175">
        <f>SUM(J17:J19)</f>
        <v>108000</v>
      </c>
      <c r="K20" s="176"/>
    </row>
    <row r="21" spans="1:11" ht="32.25" customHeight="1" x14ac:dyDescent="0.25">
      <c r="A21" s="336" t="s">
        <v>138</v>
      </c>
      <c r="B21" s="35" t="s">
        <v>135</v>
      </c>
      <c r="C21" s="36" t="s">
        <v>14</v>
      </c>
      <c r="D21" s="36" t="s">
        <v>14</v>
      </c>
      <c r="E21" s="36" t="s">
        <v>14</v>
      </c>
      <c r="F21" s="36" t="s">
        <v>14</v>
      </c>
      <c r="G21" s="36"/>
      <c r="H21" s="29">
        <v>40000</v>
      </c>
      <c r="I21" s="29"/>
      <c r="J21" s="282">
        <f>+H21</f>
        <v>40000</v>
      </c>
      <c r="K21" s="37"/>
    </row>
    <row r="22" spans="1:11" ht="81" customHeight="1" x14ac:dyDescent="0.25">
      <c r="A22" s="337"/>
      <c r="B22" s="35" t="s">
        <v>130</v>
      </c>
      <c r="C22" s="36" t="s">
        <v>14</v>
      </c>
      <c r="D22" s="36" t="s">
        <v>14</v>
      </c>
      <c r="E22" s="36" t="s">
        <v>14</v>
      </c>
      <c r="F22" s="36" t="s">
        <v>14</v>
      </c>
      <c r="G22" s="36"/>
      <c r="H22" s="29">
        <v>25000</v>
      </c>
      <c r="I22" s="29"/>
      <c r="J22" s="29">
        <f>+H22</f>
        <v>25000</v>
      </c>
      <c r="K22" s="37"/>
    </row>
    <row r="23" spans="1:11" ht="32.1" customHeight="1" x14ac:dyDescent="0.25">
      <c r="A23" s="337"/>
      <c r="B23" s="35" t="s">
        <v>38</v>
      </c>
      <c r="C23" s="255"/>
      <c r="D23" s="36" t="s">
        <v>14</v>
      </c>
      <c r="E23" s="36" t="s">
        <v>14</v>
      </c>
      <c r="F23" s="256"/>
      <c r="G23" s="256"/>
      <c r="H23" s="30">
        <v>5000</v>
      </c>
      <c r="I23" s="30"/>
      <c r="J23" s="257">
        <v>5000</v>
      </c>
      <c r="K23" s="37"/>
    </row>
    <row r="24" spans="1:11" ht="65.25" customHeight="1" x14ac:dyDescent="0.25">
      <c r="A24" s="337"/>
      <c r="B24" s="35" t="s">
        <v>133</v>
      </c>
      <c r="C24" s="255" t="s">
        <v>37</v>
      </c>
      <c r="D24" s="36" t="s">
        <v>37</v>
      </c>
      <c r="E24" s="36" t="s">
        <v>37</v>
      </c>
      <c r="F24" s="256" t="s">
        <v>37</v>
      </c>
      <c r="G24" s="256"/>
      <c r="H24" s="30">
        <v>10000</v>
      </c>
      <c r="I24" s="30"/>
      <c r="J24" s="257">
        <f>+H24</f>
        <v>10000</v>
      </c>
      <c r="K24" s="37"/>
    </row>
    <row r="25" spans="1:11" ht="30" x14ac:dyDescent="0.25">
      <c r="A25" s="337"/>
      <c r="B25" s="258" t="s">
        <v>42</v>
      </c>
      <c r="C25" s="198" t="s">
        <v>14</v>
      </c>
      <c r="D25" s="199" t="s">
        <v>14</v>
      </c>
      <c r="E25" s="199"/>
      <c r="F25" s="200"/>
      <c r="G25" s="200"/>
      <c r="H25" s="259">
        <v>10000</v>
      </c>
      <c r="I25" s="260"/>
      <c r="J25" s="34">
        <f>+H25</f>
        <v>10000</v>
      </c>
      <c r="K25" s="38"/>
    </row>
    <row r="26" spans="1:11" ht="30" x14ac:dyDescent="0.25">
      <c r="A26" s="337"/>
      <c r="B26" s="279" t="s">
        <v>134</v>
      </c>
      <c r="C26" s="198" t="s">
        <v>14</v>
      </c>
      <c r="D26" s="199" t="s">
        <v>14</v>
      </c>
      <c r="E26" s="199" t="s">
        <v>14</v>
      </c>
      <c r="F26" s="280" t="s">
        <v>14</v>
      </c>
      <c r="G26" s="280"/>
      <c r="H26" s="259">
        <v>25000</v>
      </c>
      <c r="I26" s="260"/>
      <c r="J26" s="34">
        <v>25000</v>
      </c>
      <c r="K26" s="38"/>
    </row>
    <row r="27" spans="1:11" ht="12.75" customHeight="1" x14ac:dyDescent="0.25">
      <c r="A27" s="265" t="s">
        <v>128</v>
      </c>
      <c r="B27" s="261"/>
      <c r="C27" s="262"/>
      <c r="D27" s="262"/>
      <c r="E27" s="262"/>
      <c r="F27" s="262"/>
      <c r="G27" s="263"/>
      <c r="H27" s="264">
        <f>SUM(H21:H26)</f>
        <v>115000</v>
      </c>
      <c r="I27" s="264"/>
      <c r="J27" s="274">
        <f>SUM(J21:J26)</f>
        <v>115000</v>
      </c>
      <c r="K27" s="275"/>
    </row>
    <row r="28" spans="1:11" ht="12.75" customHeight="1" x14ac:dyDescent="0.25">
      <c r="A28" s="266" t="s">
        <v>15</v>
      </c>
      <c r="B28" s="267"/>
      <c r="C28" s="268"/>
      <c r="D28" s="268"/>
      <c r="E28" s="268"/>
      <c r="F28" s="268"/>
      <c r="G28" s="269"/>
      <c r="H28" s="270"/>
      <c r="I28" s="271"/>
      <c r="J28" s="272"/>
      <c r="K28" s="273"/>
    </row>
    <row r="29" spans="1:11" ht="30.6" customHeight="1" x14ac:dyDescent="0.25">
      <c r="A29" s="289" t="s">
        <v>16</v>
      </c>
      <c r="B29" s="50"/>
      <c r="C29" s="50"/>
      <c r="D29" s="50"/>
      <c r="E29" s="50"/>
      <c r="F29" s="50"/>
      <c r="G29" s="50"/>
      <c r="H29" s="50"/>
      <c r="I29" s="51"/>
      <c r="J29" s="51"/>
      <c r="K29" s="51"/>
    </row>
    <row r="30" spans="1:11" ht="18.75" customHeight="1" x14ac:dyDescent="0.25">
      <c r="A30" s="294" t="s">
        <v>17</v>
      </c>
      <c r="B30" s="52" t="s">
        <v>124</v>
      </c>
      <c r="C30" s="53" t="s">
        <v>14</v>
      </c>
      <c r="D30" s="53" t="s">
        <v>14</v>
      </c>
      <c r="E30" s="53" t="s">
        <v>14</v>
      </c>
      <c r="F30" s="53" t="s">
        <v>14</v>
      </c>
      <c r="G30" s="53"/>
      <c r="H30" s="54"/>
      <c r="I30" s="30">
        <v>70786</v>
      </c>
      <c r="J30" s="29">
        <v>70786</v>
      </c>
      <c r="K30" s="55"/>
    </row>
    <row r="31" spans="1:11" ht="18.75" customHeight="1" x14ac:dyDescent="0.25">
      <c r="A31" s="310"/>
      <c r="B31" s="52" t="s">
        <v>125</v>
      </c>
      <c r="C31" s="53" t="s">
        <v>14</v>
      </c>
      <c r="D31" s="53" t="s">
        <v>14</v>
      </c>
      <c r="E31" s="53" t="s">
        <v>14</v>
      </c>
      <c r="F31" s="53" t="s">
        <v>14</v>
      </c>
      <c r="G31" s="53"/>
      <c r="H31" s="54"/>
      <c r="I31" s="30">
        <v>21720</v>
      </c>
      <c r="J31" s="29">
        <v>21720</v>
      </c>
      <c r="K31" s="55"/>
    </row>
    <row r="32" spans="1:11" ht="17.25" customHeight="1" thickBot="1" x14ac:dyDescent="0.3">
      <c r="A32" s="295"/>
      <c r="B32" s="39" t="s">
        <v>19</v>
      </c>
      <c r="C32" s="53" t="s">
        <v>14</v>
      </c>
      <c r="D32" s="53" t="s">
        <v>14</v>
      </c>
      <c r="E32" s="53" t="s">
        <v>14</v>
      </c>
      <c r="F32" s="53" t="s">
        <v>14</v>
      </c>
      <c r="G32" s="41"/>
      <c r="H32" s="42"/>
      <c r="I32" s="30">
        <v>50000</v>
      </c>
      <c r="J32" s="29">
        <v>50000</v>
      </c>
      <c r="K32" s="56"/>
    </row>
    <row r="33" spans="1:11" ht="15.75" thickBot="1" x14ac:dyDescent="0.3">
      <c r="A33" s="19"/>
      <c r="B33" s="43"/>
      <c r="C33" s="57"/>
      <c r="D33" s="47"/>
      <c r="E33" s="47"/>
      <c r="F33" s="58"/>
      <c r="G33" s="47"/>
      <c r="H33" s="48"/>
      <c r="I33" s="24">
        <f>+I32+I30</f>
        <v>120786</v>
      </c>
      <c r="J33" s="59">
        <f>+J32+J30</f>
        <v>120786</v>
      </c>
      <c r="K33" s="25"/>
    </row>
    <row r="34" spans="1:11" ht="15.75" thickBot="1" x14ac:dyDescent="0.3">
      <c r="A34" s="283" t="s">
        <v>129</v>
      </c>
      <c r="B34" s="218"/>
      <c r="C34" s="219" t="s">
        <v>14</v>
      </c>
      <c r="D34" s="220" t="s">
        <v>14</v>
      </c>
      <c r="E34" s="220" t="s">
        <v>14</v>
      </c>
      <c r="F34" s="221" t="s">
        <v>14</v>
      </c>
      <c r="G34" s="284"/>
      <c r="H34" s="285"/>
      <c r="I34" s="286">
        <v>50000</v>
      </c>
      <c r="J34" s="287">
        <v>50000</v>
      </c>
      <c r="K34" s="288"/>
    </row>
    <row r="35" spans="1:11" ht="27" customHeight="1" thickBot="1" x14ac:dyDescent="0.3">
      <c r="A35" s="60" t="s">
        <v>20</v>
      </c>
      <c r="B35" s="61" t="s">
        <v>21</v>
      </c>
      <c r="C35" s="62" t="s">
        <v>14</v>
      </c>
      <c r="D35" s="53" t="s">
        <v>14</v>
      </c>
      <c r="E35" s="53" t="s">
        <v>14</v>
      </c>
      <c r="F35" s="63" t="s">
        <v>14</v>
      </c>
      <c r="G35" s="63"/>
      <c r="H35" s="54"/>
      <c r="I35" s="64">
        <v>20000</v>
      </c>
      <c r="J35" s="65">
        <v>20000</v>
      </c>
      <c r="K35" s="277"/>
    </row>
    <row r="36" spans="1:11" ht="14.25" customHeight="1" thickBot="1" x14ac:dyDescent="0.3">
      <c r="A36" s="19" t="s">
        <v>22</v>
      </c>
      <c r="B36" s="43"/>
      <c r="C36" s="44"/>
      <c r="D36" s="45"/>
      <c r="E36" s="45"/>
      <c r="F36" s="46"/>
      <c r="G36" s="47"/>
      <c r="H36" s="48"/>
      <c r="I36" s="64">
        <f>SUM(I34:I35)</f>
        <v>70000</v>
      </c>
      <c r="J36" s="59">
        <f>SUM(J34:J35)</f>
        <v>70000</v>
      </c>
      <c r="K36" s="25"/>
    </row>
    <row r="37" spans="1:11" ht="16.5" customHeight="1" thickBot="1" x14ac:dyDescent="0.3">
      <c r="A37" s="67" t="s">
        <v>23</v>
      </c>
      <c r="B37" s="68"/>
      <c r="C37" s="69"/>
      <c r="D37" s="70"/>
      <c r="E37" s="70"/>
      <c r="F37" s="70"/>
      <c r="G37" s="70"/>
      <c r="H37" s="71"/>
      <c r="I37" s="291">
        <f>SUM(I33:I35)</f>
        <v>190786</v>
      </c>
      <c r="J37" s="292">
        <f>SUM(J36,J33,J27,J20,J16)</f>
        <v>478786</v>
      </c>
      <c r="K37" s="73"/>
    </row>
  </sheetData>
  <mergeCells count="11">
    <mergeCell ref="A17:A19"/>
    <mergeCell ref="K17:K19"/>
    <mergeCell ref="A30:A32"/>
    <mergeCell ref="A21:A26"/>
    <mergeCell ref="A3:K3"/>
    <mergeCell ref="A5:A6"/>
    <mergeCell ref="C5:F5"/>
    <mergeCell ref="H5:I5"/>
    <mergeCell ref="A7:A15"/>
    <mergeCell ref="K9:K15"/>
    <mergeCell ref="G5:G6"/>
  </mergeCells>
  <pageMargins left="0.7" right="0.7" top="0.75" bottom="0.75" header="0.3" footer="0.3"/>
  <pageSetup paperSize="9" orientation="landscape"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6"/>
  <sheetViews>
    <sheetView zoomScaleNormal="100" workbookViewId="0">
      <selection activeCell="B11" sqref="B11"/>
    </sheetView>
  </sheetViews>
  <sheetFormatPr baseColWidth="10" defaultRowHeight="15" x14ac:dyDescent="0.25"/>
  <cols>
    <col min="1" max="1" width="21.85546875" customWidth="1"/>
    <col min="2" max="2" width="22.42578125" customWidth="1"/>
    <col min="3" max="3" width="2.85546875" customWidth="1"/>
    <col min="4" max="4" width="3.42578125" customWidth="1"/>
    <col min="5" max="5" width="3" customWidth="1"/>
    <col min="6" max="6" width="4.42578125" customWidth="1"/>
    <col min="7" max="7" width="5.42578125" customWidth="1"/>
    <col min="8" max="8" width="4.5703125" customWidth="1"/>
    <col min="9" max="9" width="4.140625" customWidth="1"/>
    <col min="10" max="11" width="11.5703125" bestFit="1" customWidth="1"/>
    <col min="13" max="13" width="11.5703125" bestFit="1" customWidth="1"/>
    <col min="15" max="15" width="11.5703125" bestFit="1" customWidth="1"/>
    <col min="16" max="16" width="11.7109375" bestFit="1" customWidth="1"/>
  </cols>
  <sheetData>
    <row r="1" spans="1:17" ht="18.75" x14ac:dyDescent="0.3">
      <c r="A1" s="76" t="s">
        <v>72</v>
      </c>
    </row>
    <row r="2" spans="1:17" ht="15.75" thickBot="1" x14ac:dyDescent="0.3">
      <c r="A2" s="77"/>
    </row>
    <row r="3" spans="1:17" ht="15.75" thickBot="1" x14ac:dyDescent="0.3">
      <c r="A3" s="315" t="s">
        <v>1</v>
      </c>
      <c r="B3" s="78"/>
      <c r="C3" s="317">
        <v>2015</v>
      </c>
      <c r="D3" s="318"/>
      <c r="E3" s="318"/>
      <c r="F3" s="319"/>
      <c r="G3" s="317" t="s">
        <v>24</v>
      </c>
      <c r="H3" s="318"/>
      <c r="I3" s="318"/>
      <c r="J3" s="320" t="s">
        <v>25</v>
      </c>
      <c r="K3" s="321"/>
      <c r="L3" s="321"/>
      <c r="M3" s="321"/>
      <c r="N3" s="322"/>
      <c r="O3" s="79"/>
      <c r="P3" s="189"/>
      <c r="Q3" s="81"/>
    </row>
    <row r="4" spans="1:17" ht="60.75" thickBot="1" x14ac:dyDescent="0.3">
      <c r="A4" s="316"/>
      <c r="B4" s="82" t="s">
        <v>4</v>
      </c>
      <c r="C4" s="83" t="s">
        <v>5</v>
      </c>
      <c r="D4" s="84" t="s">
        <v>6</v>
      </c>
      <c r="E4" s="84" t="s">
        <v>7</v>
      </c>
      <c r="F4" s="85" t="s">
        <v>8</v>
      </c>
      <c r="G4" s="86" t="s">
        <v>26</v>
      </c>
      <c r="H4" s="87" t="s">
        <v>27</v>
      </c>
      <c r="I4" s="88" t="s">
        <v>28</v>
      </c>
      <c r="J4" s="89" t="s">
        <v>29</v>
      </c>
      <c r="K4" s="90" t="s">
        <v>67</v>
      </c>
      <c r="L4" s="90" t="s">
        <v>30</v>
      </c>
      <c r="M4" s="90" t="s">
        <v>31</v>
      </c>
      <c r="N4" s="90" t="s">
        <v>32</v>
      </c>
      <c r="O4" s="91" t="s">
        <v>11</v>
      </c>
      <c r="P4" s="92" t="s">
        <v>12</v>
      </c>
      <c r="Q4" s="93" t="s">
        <v>13</v>
      </c>
    </row>
    <row r="5" spans="1:17" ht="45.75" thickBot="1" x14ac:dyDescent="0.3">
      <c r="A5" s="329" t="s">
        <v>73</v>
      </c>
      <c r="B5" s="94" t="s">
        <v>74</v>
      </c>
      <c r="C5" s="95" t="s">
        <v>14</v>
      </c>
      <c r="D5" s="96"/>
      <c r="E5" s="96"/>
      <c r="F5" s="97"/>
      <c r="G5" s="95" t="s">
        <v>14</v>
      </c>
      <c r="H5" s="96" t="s">
        <v>14</v>
      </c>
      <c r="I5" s="96"/>
      <c r="J5" s="98"/>
      <c r="K5" s="10"/>
      <c r="L5" s="10"/>
      <c r="M5" s="10"/>
      <c r="N5" s="10"/>
      <c r="O5" s="11"/>
      <c r="P5" s="191"/>
      <c r="Q5" s="99"/>
    </row>
    <row r="6" spans="1:17" ht="30.75" thickBot="1" x14ac:dyDescent="0.3">
      <c r="A6" s="330"/>
      <c r="B6" s="94" t="s">
        <v>75</v>
      </c>
      <c r="C6" s="95" t="s">
        <v>14</v>
      </c>
      <c r="D6" s="96" t="s">
        <v>14</v>
      </c>
      <c r="E6" s="96" t="s">
        <v>14</v>
      </c>
      <c r="F6" s="97" t="s">
        <v>14</v>
      </c>
      <c r="G6" s="95" t="s">
        <v>14</v>
      </c>
      <c r="H6" s="96" t="s">
        <v>33</v>
      </c>
      <c r="I6" s="96"/>
      <c r="J6" s="100"/>
      <c r="K6" s="101"/>
      <c r="L6" s="101"/>
      <c r="M6" s="101"/>
      <c r="N6" s="101"/>
      <c r="O6" s="102"/>
      <c r="P6" s="103">
        <f>SUM(J6:O6)</f>
        <v>0</v>
      </c>
      <c r="Q6" s="342"/>
    </row>
    <row r="7" spans="1:17" ht="105.75" thickBot="1" x14ac:dyDescent="0.3">
      <c r="A7" s="330"/>
      <c r="B7" s="94" t="s">
        <v>76</v>
      </c>
      <c r="C7" s="104"/>
      <c r="D7" s="105"/>
      <c r="E7" s="105"/>
      <c r="F7" s="106"/>
      <c r="G7" s="104"/>
      <c r="H7" s="105"/>
      <c r="I7" s="105"/>
      <c r="J7" s="107"/>
      <c r="K7" s="108"/>
      <c r="L7" s="108"/>
      <c r="M7" s="108">
        <v>1000</v>
      </c>
      <c r="N7" s="108"/>
      <c r="O7" s="109"/>
      <c r="P7" s="103">
        <f t="shared" ref="P7:P9" si="0">SUM(J7:O7)</f>
        <v>1000</v>
      </c>
      <c r="Q7" s="343"/>
    </row>
    <row r="8" spans="1:17" ht="45.75" thickBot="1" x14ac:dyDescent="0.3">
      <c r="A8" s="330"/>
      <c r="B8" s="94" t="s">
        <v>77</v>
      </c>
      <c r="C8" s="104"/>
      <c r="D8" s="105"/>
      <c r="E8" s="105"/>
      <c r="F8" s="106"/>
      <c r="G8" s="104"/>
      <c r="H8" s="105"/>
      <c r="I8" s="105"/>
      <c r="J8" s="107"/>
      <c r="K8" s="108"/>
      <c r="L8" s="108">
        <v>15000</v>
      </c>
      <c r="M8" s="108">
        <v>5000</v>
      </c>
      <c r="N8" s="108"/>
      <c r="O8" s="109"/>
      <c r="P8" s="103">
        <f t="shared" si="0"/>
        <v>20000</v>
      </c>
      <c r="Q8" s="343"/>
    </row>
    <row r="9" spans="1:17" ht="75.75" thickBot="1" x14ac:dyDescent="0.3">
      <c r="A9" s="192" t="s">
        <v>78</v>
      </c>
      <c r="B9" s="94" t="s">
        <v>79</v>
      </c>
      <c r="C9" s="104"/>
      <c r="D9" s="105"/>
      <c r="E9" s="105"/>
      <c r="F9" s="106"/>
      <c r="G9" s="104"/>
      <c r="H9" s="105"/>
      <c r="I9" s="105"/>
      <c r="J9" s="107"/>
      <c r="K9" s="108"/>
      <c r="L9" s="108">
        <v>15000</v>
      </c>
      <c r="M9" s="108">
        <v>5000</v>
      </c>
      <c r="N9" s="108"/>
      <c r="O9" s="109"/>
      <c r="P9" s="103">
        <f t="shared" si="0"/>
        <v>20000</v>
      </c>
      <c r="Q9" s="343"/>
    </row>
    <row r="10" spans="1:17" ht="120.75" thickBot="1" x14ac:dyDescent="0.3">
      <c r="A10" s="330"/>
      <c r="B10" s="94" t="s">
        <v>80</v>
      </c>
      <c r="C10" s="104"/>
      <c r="D10" s="105"/>
      <c r="E10" s="105"/>
      <c r="F10" s="106"/>
      <c r="G10" s="104"/>
      <c r="H10" s="105"/>
      <c r="I10" s="105"/>
      <c r="J10" s="107"/>
      <c r="K10" s="108"/>
      <c r="L10" s="108">
        <v>7000</v>
      </c>
      <c r="M10" s="108">
        <v>13000</v>
      </c>
      <c r="N10" s="108"/>
      <c r="O10" s="109"/>
      <c r="P10" s="103">
        <f>SUM(J10:O10)</f>
        <v>20000</v>
      </c>
      <c r="Q10" s="343"/>
    </row>
    <row r="11" spans="1:17" ht="90.75" thickBot="1" x14ac:dyDescent="0.3">
      <c r="A11" s="330"/>
      <c r="B11" s="94" t="s">
        <v>81</v>
      </c>
      <c r="C11" s="110"/>
      <c r="D11" s="111"/>
      <c r="E11" s="111"/>
      <c r="F11" s="112" t="s">
        <v>14</v>
      </c>
      <c r="G11" s="110" t="s">
        <v>14</v>
      </c>
      <c r="H11" s="111" t="s">
        <v>14</v>
      </c>
      <c r="I11" s="36"/>
      <c r="J11" s="113"/>
      <c r="K11" s="114"/>
      <c r="L11" s="114">
        <v>0</v>
      </c>
      <c r="M11" s="114"/>
      <c r="N11" s="114"/>
      <c r="O11" s="115"/>
      <c r="P11" s="103">
        <f>SUM(J11:O11)</f>
        <v>0</v>
      </c>
      <c r="Q11" s="343"/>
    </row>
    <row r="12" spans="1:17" ht="60.75" thickBot="1" x14ac:dyDescent="0.3">
      <c r="A12" s="330"/>
      <c r="B12" s="94" t="s">
        <v>82</v>
      </c>
      <c r="C12" s="110" t="s">
        <v>14</v>
      </c>
      <c r="D12" s="111"/>
      <c r="E12" s="111"/>
      <c r="F12" s="112" t="s">
        <v>14</v>
      </c>
      <c r="G12" s="110" t="s">
        <v>14</v>
      </c>
      <c r="H12" s="111"/>
      <c r="I12" s="36"/>
      <c r="J12" s="113"/>
      <c r="K12" s="114"/>
      <c r="L12" s="114">
        <v>10000</v>
      </c>
      <c r="M12" s="114"/>
      <c r="N12" s="114"/>
      <c r="O12" s="115"/>
      <c r="P12" s="103">
        <f>SUM(J12:O12)</f>
        <v>10000</v>
      </c>
      <c r="Q12" s="343"/>
    </row>
    <row r="13" spans="1:17" ht="30.75" thickBot="1" x14ac:dyDescent="0.3">
      <c r="A13" s="330"/>
      <c r="B13" s="28" t="s">
        <v>83</v>
      </c>
      <c r="C13" s="110"/>
      <c r="D13" s="111" t="s">
        <v>14</v>
      </c>
      <c r="E13" s="111"/>
      <c r="F13" s="112" t="s">
        <v>14</v>
      </c>
      <c r="G13" s="110" t="s">
        <v>14</v>
      </c>
      <c r="H13" s="111" t="s">
        <v>14</v>
      </c>
      <c r="I13" s="36"/>
      <c r="J13" s="113"/>
      <c r="K13" s="114"/>
      <c r="L13" s="114">
        <v>30000</v>
      </c>
      <c r="M13" s="114"/>
      <c r="N13" s="114"/>
      <c r="O13" s="115"/>
      <c r="P13" s="103">
        <f t="shared" ref="P13" si="1">SUM(J13:O13)</f>
        <v>30000</v>
      </c>
      <c r="Q13" s="343"/>
    </row>
    <row r="14" spans="1:17" ht="15.75" thickBot="1" x14ac:dyDescent="0.3">
      <c r="A14" s="116"/>
      <c r="B14" s="117"/>
      <c r="C14" s="118"/>
      <c r="D14" s="119"/>
      <c r="E14" s="119"/>
      <c r="F14" s="120"/>
      <c r="G14" s="118"/>
      <c r="H14" s="119"/>
      <c r="I14" s="121"/>
      <c r="J14" s="122">
        <f t="shared" ref="J14:O14" si="2">SUM(J6:J13)</f>
        <v>0</v>
      </c>
      <c r="K14" s="123">
        <f t="shared" si="2"/>
        <v>0</v>
      </c>
      <c r="L14" s="123">
        <f t="shared" si="2"/>
        <v>77000</v>
      </c>
      <c r="M14" s="123">
        <f t="shared" si="2"/>
        <v>24000</v>
      </c>
      <c r="N14" s="123">
        <f t="shared" si="2"/>
        <v>0</v>
      </c>
      <c r="O14" s="124">
        <f t="shared" si="2"/>
        <v>0</v>
      </c>
      <c r="P14" s="125">
        <f>+P13+P12+P10+P9+P8+P7</f>
        <v>101000</v>
      </c>
      <c r="Q14" s="126"/>
    </row>
    <row r="15" spans="1:17" ht="135.75" thickBot="1" x14ac:dyDescent="0.3">
      <c r="A15" s="187" t="s">
        <v>84</v>
      </c>
      <c r="B15" s="28" t="s">
        <v>85</v>
      </c>
      <c r="C15" s="127"/>
      <c r="D15" s="128" t="s">
        <v>14</v>
      </c>
      <c r="E15" s="128"/>
      <c r="F15" s="129"/>
      <c r="G15" s="127" t="s">
        <v>14</v>
      </c>
      <c r="H15" s="128"/>
      <c r="I15" s="130"/>
      <c r="J15" s="131">
        <v>150000</v>
      </c>
      <c r="K15" s="131">
        <v>100000</v>
      </c>
      <c r="L15" s="132"/>
      <c r="M15" s="132"/>
      <c r="N15" s="132"/>
      <c r="O15" s="133"/>
      <c r="P15" s="134">
        <f>SUM(J15:O15)</f>
        <v>250000</v>
      </c>
      <c r="Q15" s="324"/>
    </row>
    <row r="16" spans="1:17" ht="60.75" thickBot="1" x14ac:dyDescent="0.3">
      <c r="A16" s="192" t="s">
        <v>86</v>
      </c>
      <c r="B16" s="28" t="s">
        <v>87</v>
      </c>
      <c r="C16" s="110"/>
      <c r="D16" s="111" t="s">
        <v>14</v>
      </c>
      <c r="E16" s="111"/>
      <c r="F16" s="112"/>
      <c r="G16" s="110" t="s">
        <v>14</v>
      </c>
      <c r="H16" s="111"/>
      <c r="I16" s="36"/>
      <c r="J16" s="113"/>
      <c r="K16" s="114"/>
      <c r="L16" s="114"/>
      <c r="M16" s="114"/>
      <c r="N16" s="114"/>
      <c r="O16" s="115"/>
      <c r="P16" s="103"/>
      <c r="Q16" s="324"/>
    </row>
    <row r="17" spans="1:17" ht="105.75" thickBot="1" x14ac:dyDescent="0.3">
      <c r="A17" s="193"/>
      <c r="B17" s="135" t="s">
        <v>88</v>
      </c>
      <c r="C17" s="136"/>
      <c r="D17" s="137"/>
      <c r="E17" s="137" t="s">
        <v>14</v>
      </c>
      <c r="F17" s="138"/>
      <c r="G17" s="136" t="s">
        <v>14</v>
      </c>
      <c r="H17" s="137"/>
      <c r="I17" s="32"/>
      <c r="J17" s="139"/>
      <c r="K17" s="140"/>
      <c r="L17" s="140"/>
      <c r="M17" s="140"/>
      <c r="N17" s="140"/>
      <c r="O17" s="141"/>
      <c r="P17" s="103"/>
      <c r="Q17" s="324"/>
    </row>
    <row r="18" spans="1:17" ht="15.75" thickBot="1" x14ac:dyDescent="0.3">
      <c r="A18" s="142"/>
      <c r="B18" s="117"/>
      <c r="C18" s="118"/>
      <c r="D18" s="119"/>
      <c r="E18" s="119"/>
      <c r="F18" s="120"/>
      <c r="G18" s="118"/>
      <c r="H18" s="119"/>
      <c r="I18" s="121"/>
      <c r="J18" s="122">
        <f t="shared" ref="J18:P18" si="3">SUM(J15:J17)</f>
        <v>150000</v>
      </c>
      <c r="K18" s="123">
        <f t="shared" si="3"/>
        <v>100000</v>
      </c>
      <c r="L18" s="123">
        <f t="shared" si="3"/>
        <v>0</v>
      </c>
      <c r="M18" s="123">
        <f t="shared" si="3"/>
        <v>0</v>
      </c>
      <c r="N18" s="123">
        <f t="shared" si="3"/>
        <v>0</v>
      </c>
      <c r="O18" s="124">
        <f t="shared" si="3"/>
        <v>0</v>
      </c>
      <c r="P18" s="125">
        <f t="shared" si="3"/>
        <v>250000</v>
      </c>
      <c r="Q18" s="126"/>
    </row>
    <row r="19" spans="1:17" ht="150.75" thickBot="1" x14ac:dyDescent="0.3">
      <c r="A19" s="344" t="s">
        <v>89</v>
      </c>
      <c r="B19" s="194" t="s">
        <v>90</v>
      </c>
      <c r="C19" s="104" t="s">
        <v>14</v>
      </c>
      <c r="D19" s="105"/>
      <c r="E19" s="105"/>
      <c r="F19" s="106"/>
      <c r="G19" s="104" t="s">
        <v>14</v>
      </c>
      <c r="H19" s="105"/>
      <c r="I19" s="16"/>
      <c r="J19" s="107"/>
      <c r="K19" s="108"/>
      <c r="L19" s="108"/>
      <c r="M19" s="108"/>
      <c r="N19" s="108"/>
      <c r="O19" s="109"/>
      <c r="P19" s="103"/>
      <c r="Q19" s="343"/>
    </row>
    <row r="20" spans="1:17" ht="90.75" thickBot="1" x14ac:dyDescent="0.3">
      <c r="A20" s="344"/>
      <c r="B20" s="195" t="s">
        <v>91</v>
      </c>
      <c r="C20" s="110" t="s">
        <v>14</v>
      </c>
      <c r="D20" s="111"/>
      <c r="E20" s="111"/>
      <c r="F20" s="112"/>
      <c r="G20" s="110" t="s">
        <v>14</v>
      </c>
      <c r="H20" s="111" t="s">
        <v>14</v>
      </c>
      <c r="I20" s="36"/>
      <c r="J20" s="113"/>
      <c r="K20" s="114"/>
      <c r="L20" s="114"/>
      <c r="M20" s="114"/>
      <c r="N20" s="114"/>
      <c r="O20" s="115"/>
      <c r="P20" s="103"/>
      <c r="Q20" s="343"/>
    </row>
    <row r="21" spans="1:17" ht="120.75" thickBot="1" x14ac:dyDescent="0.3">
      <c r="A21" s="196" t="s">
        <v>92</v>
      </c>
      <c r="B21" s="197" t="s">
        <v>93</v>
      </c>
      <c r="C21" s="198" t="s">
        <v>14</v>
      </c>
      <c r="D21" s="199" t="s">
        <v>14</v>
      </c>
      <c r="E21" s="199" t="s">
        <v>14</v>
      </c>
      <c r="F21" s="200" t="s">
        <v>14</v>
      </c>
      <c r="G21" s="198" t="s">
        <v>14</v>
      </c>
      <c r="H21" s="199" t="s">
        <v>14</v>
      </c>
      <c r="I21" s="201"/>
      <c r="J21" s="202"/>
      <c r="K21" s="203"/>
      <c r="L21" s="203"/>
      <c r="M21" s="203"/>
      <c r="N21" s="203"/>
      <c r="O21" s="204"/>
      <c r="P21" s="205"/>
      <c r="Q21" s="343"/>
    </row>
    <row r="22" spans="1:17" ht="15.75" thickBot="1" x14ac:dyDescent="0.3">
      <c r="A22" s="116"/>
      <c r="B22" s="117"/>
      <c r="C22" s="118"/>
      <c r="D22" s="119"/>
      <c r="E22" s="119"/>
      <c r="F22" s="120"/>
      <c r="G22" s="118"/>
      <c r="H22" s="119"/>
      <c r="I22" s="121"/>
      <c r="J22" s="122">
        <f t="shared" ref="J22:O22" si="4">SUM(J19:J21)</f>
        <v>0</v>
      </c>
      <c r="K22" s="123">
        <f t="shared" si="4"/>
        <v>0</v>
      </c>
      <c r="L22" s="123">
        <f t="shared" si="4"/>
        <v>0</v>
      </c>
      <c r="M22" s="123">
        <f t="shared" si="4"/>
        <v>0</v>
      </c>
      <c r="N22" s="123">
        <f t="shared" si="4"/>
        <v>0</v>
      </c>
      <c r="O22" s="124">
        <f t="shared" si="4"/>
        <v>0</v>
      </c>
      <c r="P22" s="125"/>
      <c r="Q22" s="206"/>
    </row>
    <row r="23" spans="1:17" ht="105.75" thickBot="1" x14ac:dyDescent="0.3">
      <c r="A23" s="329" t="s">
        <v>94</v>
      </c>
      <c r="B23" s="207" t="s">
        <v>95</v>
      </c>
      <c r="C23" s="208" t="s">
        <v>14</v>
      </c>
      <c r="D23" s="209"/>
      <c r="E23" s="209"/>
      <c r="F23" s="210"/>
      <c r="G23" s="208"/>
      <c r="H23" s="209"/>
      <c r="I23" s="211"/>
      <c r="J23" s="212"/>
      <c r="K23" s="213"/>
      <c r="L23" s="213"/>
      <c r="M23" s="213">
        <v>20000</v>
      </c>
      <c r="N23" s="213"/>
      <c r="O23" s="214"/>
      <c r="P23" s="205">
        <f>SUM(J23:O23)</f>
        <v>20000</v>
      </c>
      <c r="Q23" s="215"/>
    </row>
    <row r="24" spans="1:17" ht="150.75" thickBot="1" x14ac:dyDescent="0.3">
      <c r="A24" s="330"/>
      <c r="B24" s="143" t="s">
        <v>96</v>
      </c>
      <c r="C24" s="62"/>
      <c r="D24" s="53" t="s">
        <v>14</v>
      </c>
      <c r="E24" s="53" t="s">
        <v>14</v>
      </c>
      <c r="F24" s="63"/>
      <c r="G24" s="62" t="s">
        <v>14</v>
      </c>
      <c r="H24" s="53"/>
      <c r="I24" s="216"/>
      <c r="J24" s="144"/>
      <c r="K24" s="145"/>
      <c r="L24" s="145"/>
      <c r="M24" s="108">
        <v>20000</v>
      </c>
      <c r="N24" s="108"/>
      <c r="O24" s="109"/>
      <c r="P24" s="205">
        <f t="shared" ref="P24:P27" si="5">SUM(J24:O24)</f>
        <v>20000</v>
      </c>
      <c r="Q24" s="324"/>
    </row>
    <row r="25" spans="1:17" ht="45.75" thickBot="1" x14ac:dyDescent="0.3">
      <c r="A25" s="330"/>
      <c r="B25" s="143" t="s">
        <v>97</v>
      </c>
      <c r="C25" s="110"/>
      <c r="D25" s="111"/>
      <c r="E25" s="111" t="s">
        <v>14</v>
      </c>
      <c r="F25" s="112" t="s">
        <v>14</v>
      </c>
      <c r="G25" s="110" t="s">
        <v>14</v>
      </c>
      <c r="H25" s="111" t="s">
        <v>14</v>
      </c>
      <c r="I25" s="36"/>
      <c r="J25" s="113"/>
      <c r="K25" s="114"/>
      <c r="L25" s="114">
        <v>0</v>
      </c>
      <c r="M25" s="114">
        <v>0</v>
      </c>
      <c r="N25" s="114"/>
      <c r="O25" s="115"/>
      <c r="P25" s="205">
        <f t="shared" si="5"/>
        <v>0</v>
      </c>
      <c r="Q25" s="324"/>
    </row>
    <row r="26" spans="1:17" ht="45.75" thickBot="1" x14ac:dyDescent="0.3">
      <c r="A26" s="330"/>
      <c r="B26" s="143" t="s">
        <v>98</v>
      </c>
      <c r="C26" s="110"/>
      <c r="D26" s="111"/>
      <c r="E26" s="111"/>
      <c r="F26" s="112"/>
      <c r="G26" s="110"/>
      <c r="H26" s="111"/>
      <c r="I26" s="36"/>
      <c r="J26" s="113"/>
      <c r="K26" s="114"/>
      <c r="L26" s="114"/>
      <c r="M26" s="114">
        <v>40000</v>
      </c>
      <c r="N26" s="114"/>
      <c r="O26" s="115"/>
      <c r="P26" s="205">
        <f t="shared" si="5"/>
        <v>40000</v>
      </c>
      <c r="Q26" s="324"/>
    </row>
    <row r="27" spans="1:17" ht="45.75" thickBot="1" x14ac:dyDescent="0.3">
      <c r="A27" s="345"/>
      <c r="B27" s="143" t="s">
        <v>99</v>
      </c>
      <c r="C27" s="110"/>
      <c r="D27" s="111"/>
      <c r="E27" s="111"/>
      <c r="F27" s="112" t="s">
        <v>14</v>
      </c>
      <c r="G27" s="110" t="s">
        <v>14</v>
      </c>
      <c r="H27" s="111" t="s">
        <v>14</v>
      </c>
      <c r="I27" s="36"/>
      <c r="J27" s="113"/>
      <c r="K27" s="114"/>
      <c r="L27" s="114"/>
      <c r="M27" s="114">
        <v>10000</v>
      </c>
      <c r="N27" s="114"/>
      <c r="O27" s="115"/>
      <c r="P27" s="205">
        <f t="shared" si="5"/>
        <v>10000</v>
      </c>
      <c r="Q27" s="324"/>
    </row>
    <row r="28" spans="1:17" ht="90.75" thickBot="1" x14ac:dyDescent="0.3">
      <c r="A28" s="217" t="s">
        <v>100</v>
      </c>
      <c r="B28" s="218"/>
      <c r="C28" s="219"/>
      <c r="D28" s="220"/>
      <c r="E28" s="220"/>
      <c r="F28" s="221"/>
      <c r="G28" s="219"/>
      <c r="H28" s="220"/>
      <c r="I28" s="222"/>
      <c r="J28" s="223"/>
      <c r="K28" s="224"/>
      <c r="L28" s="224"/>
      <c r="M28" s="224"/>
      <c r="N28" s="224"/>
      <c r="O28" s="225"/>
      <c r="P28" s="205"/>
      <c r="Q28" s="190"/>
    </row>
    <row r="29" spans="1:17" ht="75.75" thickBot="1" x14ac:dyDescent="0.3">
      <c r="A29" s="217" t="s">
        <v>101</v>
      </c>
      <c r="B29" s="218"/>
      <c r="C29" s="219"/>
      <c r="D29" s="220"/>
      <c r="E29" s="220"/>
      <c r="F29" s="221"/>
      <c r="G29" s="219"/>
      <c r="H29" s="220"/>
      <c r="I29" s="222"/>
      <c r="J29" s="223"/>
      <c r="K29" s="224"/>
      <c r="L29" s="224"/>
      <c r="M29" s="224"/>
      <c r="N29" s="224"/>
      <c r="O29" s="225"/>
      <c r="P29" s="205"/>
      <c r="Q29" s="190"/>
    </row>
    <row r="30" spans="1:17" ht="15.75" thickBot="1" x14ac:dyDescent="0.3">
      <c r="A30" s="116"/>
      <c r="B30" s="117"/>
      <c r="C30" s="118"/>
      <c r="D30" s="119"/>
      <c r="E30" s="119"/>
      <c r="F30" s="120"/>
      <c r="G30" s="118"/>
      <c r="H30" s="119"/>
      <c r="I30" s="121"/>
      <c r="J30" s="122">
        <f>SUM(J24:J27)</f>
        <v>0</v>
      </c>
      <c r="K30" s="122">
        <f>SUM(K24:K27)</f>
        <v>0</v>
      </c>
      <c r="L30" s="122">
        <f>SUM(L24:L27)</f>
        <v>0</v>
      </c>
      <c r="M30" s="122">
        <f>SUM(M23:M27)</f>
        <v>90000</v>
      </c>
      <c r="N30" s="122">
        <f>SUM(N24:N27)</f>
        <v>0</v>
      </c>
      <c r="O30" s="226">
        <f>SUM(O24:O27)</f>
        <v>0</v>
      </c>
      <c r="P30" s="125">
        <f>+P27+P26+P24+P23</f>
        <v>90000</v>
      </c>
      <c r="Q30" s="126"/>
    </row>
    <row r="31" spans="1:17" ht="30.75" thickBot="1" x14ac:dyDescent="0.3">
      <c r="A31" s="329" t="s">
        <v>102</v>
      </c>
      <c r="B31" s="227" t="s">
        <v>103</v>
      </c>
      <c r="C31" s="104" t="s">
        <v>14</v>
      </c>
      <c r="D31" s="105" t="s">
        <v>14</v>
      </c>
      <c r="E31" s="105" t="s">
        <v>14</v>
      </c>
      <c r="F31" s="106" t="s">
        <v>14</v>
      </c>
      <c r="G31" s="104" t="s">
        <v>14</v>
      </c>
      <c r="H31" s="105"/>
      <c r="I31" s="16"/>
      <c r="J31" s="107"/>
      <c r="K31" s="108"/>
      <c r="L31" s="108">
        <v>2000</v>
      </c>
      <c r="M31" s="108">
        <v>3000</v>
      </c>
      <c r="N31" s="108"/>
      <c r="O31" s="109"/>
      <c r="P31" s="103">
        <f>SUM(J31:O31)</f>
        <v>5000</v>
      </c>
      <c r="Q31" s="184"/>
    </row>
    <row r="32" spans="1:17" ht="30.75" thickBot="1" x14ac:dyDescent="0.3">
      <c r="A32" s="345"/>
      <c r="B32" s="186" t="s">
        <v>104</v>
      </c>
      <c r="C32" s="219"/>
      <c r="D32" s="220"/>
      <c r="E32" s="220"/>
      <c r="F32" s="221"/>
      <c r="G32" s="219"/>
      <c r="H32" s="220"/>
      <c r="I32" s="222"/>
      <c r="J32" s="223"/>
      <c r="K32" s="228"/>
      <c r="L32" s="228">
        <v>4000</v>
      </c>
      <c r="M32" s="228"/>
      <c r="N32" s="228"/>
      <c r="O32" s="229"/>
      <c r="P32" s="103">
        <f t="shared" ref="P32" si="6">SUM(J32:O32)</f>
        <v>4000</v>
      </c>
      <c r="Q32" s="185"/>
    </row>
    <row r="33" spans="1:17" ht="60.75" thickBot="1" x14ac:dyDescent="0.3">
      <c r="A33" s="230" t="s">
        <v>105</v>
      </c>
      <c r="B33" s="186"/>
      <c r="C33" s="219"/>
      <c r="D33" s="220"/>
      <c r="E33" s="220"/>
      <c r="F33" s="221"/>
      <c r="G33" s="219"/>
      <c r="H33" s="220"/>
      <c r="I33" s="222"/>
      <c r="J33" s="223"/>
      <c r="K33" s="228"/>
      <c r="L33" s="228"/>
      <c r="M33" s="228"/>
      <c r="N33" s="228"/>
      <c r="O33" s="229"/>
      <c r="P33" s="103"/>
      <c r="Q33" s="185"/>
    </row>
    <row r="34" spans="1:17" ht="45.75" thickBot="1" x14ac:dyDescent="0.3">
      <c r="A34" s="230" t="s">
        <v>106</v>
      </c>
      <c r="B34" s="186"/>
      <c r="C34" s="219"/>
      <c r="D34" s="220"/>
      <c r="E34" s="220"/>
      <c r="F34" s="221"/>
      <c r="G34" s="219"/>
      <c r="H34" s="220"/>
      <c r="I34" s="222"/>
      <c r="J34" s="223"/>
      <c r="K34" s="228"/>
      <c r="L34" s="228"/>
      <c r="M34" s="228"/>
      <c r="N34" s="228"/>
      <c r="O34" s="229"/>
      <c r="P34" s="103"/>
      <c r="Q34" s="185"/>
    </row>
    <row r="35" spans="1:17" ht="60.75" thickBot="1" x14ac:dyDescent="0.3">
      <c r="A35" s="230" t="s">
        <v>107</v>
      </c>
      <c r="B35" s="186"/>
      <c r="C35" s="219"/>
      <c r="D35" s="220"/>
      <c r="E35" s="220"/>
      <c r="F35" s="221"/>
      <c r="G35" s="219"/>
      <c r="H35" s="220"/>
      <c r="I35" s="222"/>
      <c r="J35" s="223"/>
      <c r="K35" s="228"/>
      <c r="L35" s="228"/>
      <c r="M35" s="228"/>
      <c r="N35" s="228"/>
      <c r="O35" s="229"/>
      <c r="P35" s="231"/>
      <c r="Q35" s="185"/>
    </row>
    <row r="36" spans="1:17" ht="15.75" thickBot="1" x14ac:dyDescent="0.3">
      <c r="A36" s="116"/>
      <c r="B36" s="232"/>
      <c r="C36" s="233"/>
      <c r="D36" s="233"/>
      <c r="E36" s="233"/>
      <c r="F36" s="233"/>
      <c r="G36" s="233"/>
      <c r="H36" s="233"/>
      <c r="I36" s="234"/>
      <c r="J36" s="235">
        <f t="shared" ref="J36:O36" si="7">SUM(J31:J31)</f>
        <v>0</v>
      </c>
      <c r="K36" s="235">
        <f t="shared" si="7"/>
        <v>0</v>
      </c>
      <c r="L36" s="235">
        <f t="shared" si="7"/>
        <v>2000</v>
      </c>
      <c r="M36" s="235">
        <f t="shared" si="7"/>
        <v>3000</v>
      </c>
      <c r="N36" s="235">
        <f t="shared" si="7"/>
        <v>0</v>
      </c>
      <c r="O36" s="235">
        <f t="shared" si="7"/>
        <v>0</v>
      </c>
      <c r="P36" s="236">
        <f>+P32+P31</f>
        <v>9000</v>
      </c>
      <c r="Q36" s="237"/>
    </row>
    <row r="37" spans="1:17" ht="15.75" thickBot="1" x14ac:dyDescent="0.3">
      <c r="A37" s="238" t="s">
        <v>108</v>
      </c>
      <c r="B37" s="239"/>
      <c r="C37" s="240"/>
      <c r="D37" s="240"/>
      <c r="E37" s="240"/>
      <c r="F37" s="240"/>
      <c r="G37" s="240"/>
      <c r="H37" s="240"/>
      <c r="I37" s="241"/>
      <c r="J37" s="242">
        <f>+J18</f>
        <v>150000</v>
      </c>
      <c r="K37" s="242">
        <f>+K18</f>
        <v>100000</v>
      </c>
      <c r="L37" s="242">
        <f>+L36+L14</f>
        <v>79000</v>
      </c>
      <c r="M37" s="242">
        <f>+M36+M30+M22+M14</f>
        <v>117000</v>
      </c>
      <c r="N37" s="242"/>
      <c r="O37" s="243"/>
      <c r="P37" s="244">
        <f>+P36+P30+P18+P14</f>
        <v>450000</v>
      </c>
      <c r="Q37" s="245"/>
    </row>
    <row r="38" spans="1:17" ht="30.75" thickBot="1" x14ac:dyDescent="0.3">
      <c r="A38" s="246" t="s">
        <v>16</v>
      </c>
      <c r="B38" s="247"/>
      <c r="C38" s="111"/>
      <c r="D38" s="111"/>
      <c r="E38" s="111"/>
      <c r="F38" s="111"/>
      <c r="G38" s="111"/>
      <c r="H38" s="111"/>
      <c r="I38" s="36"/>
      <c r="J38" s="114"/>
      <c r="K38" s="114"/>
      <c r="L38" s="114"/>
      <c r="M38" s="114"/>
      <c r="N38" s="114"/>
      <c r="O38" s="115"/>
      <c r="P38" s="248"/>
      <c r="Q38" s="249"/>
    </row>
    <row r="39" spans="1:17" ht="30" x14ac:dyDescent="0.25">
      <c r="A39" s="310" t="s">
        <v>17</v>
      </c>
      <c r="B39" s="52" t="s">
        <v>34</v>
      </c>
      <c r="C39" s="53" t="s">
        <v>14</v>
      </c>
      <c r="D39" s="53" t="s">
        <v>14</v>
      </c>
      <c r="E39" s="53" t="s">
        <v>14</v>
      </c>
      <c r="F39" s="53" t="s">
        <v>14</v>
      </c>
      <c r="G39" s="62" t="s">
        <v>14</v>
      </c>
      <c r="H39" s="53"/>
      <c r="I39" s="53"/>
      <c r="J39" s="144"/>
      <c r="K39" s="145"/>
      <c r="L39" s="145"/>
      <c r="M39" s="145"/>
      <c r="N39" s="108"/>
      <c r="O39" s="115">
        <v>328030</v>
      </c>
      <c r="P39" s="115">
        <v>328030</v>
      </c>
      <c r="Q39" s="146"/>
    </row>
    <row r="40" spans="1:17" ht="45.75" thickBot="1" x14ac:dyDescent="0.3">
      <c r="A40" s="310"/>
      <c r="B40" s="143" t="s">
        <v>109</v>
      </c>
      <c r="C40" s="53" t="s">
        <v>14</v>
      </c>
      <c r="D40" s="53" t="s">
        <v>14</v>
      </c>
      <c r="E40" s="53" t="s">
        <v>14</v>
      </c>
      <c r="F40" s="53" t="s">
        <v>14</v>
      </c>
      <c r="G40" s="110"/>
      <c r="H40" s="41" t="s">
        <v>14</v>
      </c>
      <c r="I40" s="111"/>
      <c r="J40" s="113"/>
      <c r="K40" s="114"/>
      <c r="L40" s="114"/>
      <c r="M40" s="114"/>
      <c r="N40" s="114"/>
      <c r="O40" s="115">
        <v>55206.05</v>
      </c>
      <c r="P40" s="115">
        <v>55206.05</v>
      </c>
      <c r="Q40" s="250"/>
    </row>
    <row r="41" spans="1:17" ht="30.75" thickBot="1" x14ac:dyDescent="0.3">
      <c r="A41" s="310"/>
      <c r="B41" s="39" t="s">
        <v>35</v>
      </c>
      <c r="C41" s="53" t="s">
        <v>14</v>
      </c>
      <c r="D41" s="53" t="s">
        <v>14</v>
      </c>
      <c r="E41" s="53" t="s">
        <v>14</v>
      </c>
      <c r="F41" s="53" t="s">
        <v>14</v>
      </c>
      <c r="G41" s="40"/>
      <c r="H41" s="41"/>
      <c r="I41" s="53" t="s">
        <v>14</v>
      </c>
      <c r="J41" s="147"/>
      <c r="K41" s="148"/>
      <c r="L41" s="148"/>
      <c r="M41" s="148"/>
      <c r="N41" s="148"/>
      <c r="O41" s="115">
        <v>27642</v>
      </c>
      <c r="P41" s="149">
        <f t="shared" ref="P41" si="8">SUM(J41:O41)</f>
        <v>27642</v>
      </c>
      <c r="Q41" s="146"/>
    </row>
    <row r="42" spans="1:17" ht="30.75" thickBot="1" x14ac:dyDescent="0.3">
      <c r="A42" s="310"/>
      <c r="B42" s="31" t="s">
        <v>110</v>
      </c>
      <c r="C42" s="136" t="s">
        <v>14</v>
      </c>
      <c r="D42" s="137" t="s">
        <v>14</v>
      </c>
      <c r="E42" s="137" t="s">
        <v>14</v>
      </c>
      <c r="F42" s="138" t="s">
        <v>14</v>
      </c>
      <c r="G42" s="136"/>
      <c r="H42" s="137"/>
      <c r="I42" s="137" t="s">
        <v>14</v>
      </c>
      <c r="J42" s="139"/>
      <c r="K42" s="140"/>
      <c r="L42" s="140"/>
      <c r="M42" s="140"/>
      <c r="N42" s="140">
        <v>50000</v>
      </c>
      <c r="O42" s="141"/>
      <c r="P42" s="103">
        <f>SUM(J42:O42)</f>
        <v>50000</v>
      </c>
      <c r="Q42" s="150"/>
    </row>
    <row r="43" spans="1:17" ht="15.75" thickBot="1" x14ac:dyDescent="0.3">
      <c r="A43" s="116"/>
      <c r="B43" s="117"/>
      <c r="C43" s="118"/>
      <c r="D43" s="119"/>
      <c r="E43" s="119"/>
      <c r="F43" s="120"/>
      <c r="G43" s="118"/>
      <c r="H43" s="119"/>
      <c r="I43" s="121"/>
      <c r="J43" s="122">
        <f>SUM(J39:J42)</f>
        <v>0</v>
      </c>
      <c r="K43" s="123">
        <f>SUM(K39:K42)</f>
        <v>0</v>
      </c>
      <c r="L43" s="123">
        <f>SUM(L39:L42)</f>
        <v>0</v>
      </c>
      <c r="M43" s="123">
        <f>SUM(M39:M42)</f>
        <v>0</v>
      </c>
      <c r="N43" s="123">
        <v>50000</v>
      </c>
      <c r="O43" s="124">
        <f>+O41+O40+O39</f>
        <v>410878.05</v>
      </c>
      <c r="P43" s="151">
        <f>SUM(P39:P42)</f>
        <v>460878.05</v>
      </c>
      <c r="Q43" s="152"/>
    </row>
    <row r="44" spans="1:17" ht="60.75" thickBot="1" x14ac:dyDescent="0.3">
      <c r="A44" s="188" t="s">
        <v>20</v>
      </c>
      <c r="B44" s="143" t="s">
        <v>111</v>
      </c>
      <c r="C44" s="110" t="s">
        <v>14</v>
      </c>
      <c r="D44" s="111" t="s">
        <v>14</v>
      </c>
      <c r="E44" s="111" t="s">
        <v>14</v>
      </c>
      <c r="F44" s="112" t="s">
        <v>14</v>
      </c>
      <c r="G44" s="110"/>
      <c r="H44" s="111"/>
      <c r="I44" s="111" t="s">
        <v>14</v>
      </c>
      <c r="J44" s="113"/>
      <c r="K44" s="114"/>
      <c r="L44" s="114"/>
      <c r="M44" s="114"/>
      <c r="N44" s="114">
        <v>49712</v>
      </c>
      <c r="O44" s="115"/>
      <c r="P44" s="103">
        <f>SUM(J44:O44)</f>
        <v>49712</v>
      </c>
      <c r="Q44" s="185"/>
    </row>
    <row r="45" spans="1:17" ht="15.75" thickBot="1" x14ac:dyDescent="0.3">
      <c r="A45" s="116"/>
      <c r="B45" s="117"/>
      <c r="C45" s="154"/>
      <c r="D45" s="155"/>
      <c r="E45" s="155"/>
      <c r="F45" s="156"/>
      <c r="G45" s="118"/>
      <c r="H45" s="119"/>
      <c r="I45" s="121"/>
      <c r="J45" s="157">
        <f t="shared" ref="J45:P45" si="9">SUM(J44:J44)</f>
        <v>0</v>
      </c>
      <c r="K45" s="158">
        <f t="shared" si="9"/>
        <v>0</v>
      </c>
      <c r="L45" s="158">
        <f t="shared" si="9"/>
        <v>0</v>
      </c>
      <c r="M45" s="158">
        <f t="shared" si="9"/>
        <v>0</v>
      </c>
      <c r="N45" s="158">
        <f t="shared" si="9"/>
        <v>49712</v>
      </c>
      <c r="O45" s="159">
        <f t="shared" si="9"/>
        <v>0</v>
      </c>
      <c r="P45" s="160">
        <f t="shared" si="9"/>
        <v>49712</v>
      </c>
      <c r="Q45" s="161"/>
    </row>
    <row r="46" spans="1:17" ht="19.5" thickBot="1" x14ac:dyDescent="0.3">
      <c r="A46" s="162" t="s">
        <v>36</v>
      </c>
      <c r="B46" s="163"/>
      <c r="C46" s="164"/>
      <c r="D46" s="165"/>
      <c r="E46" s="165"/>
      <c r="F46" s="165"/>
      <c r="G46" s="165"/>
      <c r="H46" s="165"/>
      <c r="I46" s="165"/>
      <c r="J46" s="166">
        <f>+J37</f>
        <v>150000</v>
      </c>
      <c r="K46" s="166">
        <f>+K37</f>
        <v>100000</v>
      </c>
      <c r="L46" s="166">
        <f>+L37</f>
        <v>79000</v>
      </c>
      <c r="M46" s="166">
        <f>+M37</f>
        <v>117000</v>
      </c>
      <c r="N46" s="166">
        <f>+N45+N43</f>
        <v>99712</v>
      </c>
      <c r="O46" s="167">
        <f>O14+O18+O22+O30+O36+O37+O43+O45</f>
        <v>410878.05</v>
      </c>
      <c r="P46" s="168">
        <f>L46+M46+N46+O46+J46+K46</f>
        <v>956590.05</v>
      </c>
      <c r="Q46" s="169"/>
    </row>
  </sheetData>
  <mergeCells count="14">
    <mergeCell ref="A39:A42"/>
    <mergeCell ref="Q15:Q17"/>
    <mergeCell ref="A19:A20"/>
    <mergeCell ref="Q19:Q21"/>
    <mergeCell ref="A23:A27"/>
    <mergeCell ref="Q24:Q27"/>
    <mergeCell ref="A31:A32"/>
    <mergeCell ref="Q6:Q13"/>
    <mergeCell ref="A10:A13"/>
    <mergeCell ref="A3:A4"/>
    <mergeCell ref="C3:F3"/>
    <mergeCell ref="G3:I3"/>
    <mergeCell ref="J3:N3"/>
    <mergeCell ref="A5:A8"/>
  </mergeCells>
  <pageMargins left="0.7" right="0.7" top="0.75" bottom="0.75" header="0.3" footer="0.3"/>
  <pageSetup paperSize="9" scale="5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UNDP Programme Document" ma:contentTypeID="0x010100F075C04BA242A84ABD3293E3AD35CDA400AB50428DC784B44FAACCAA5FAE40C0590045B5E632B552204ABF0E616DD66BDA0F" ma:contentTypeVersion="68" ma:contentTypeDescription="" ma:contentTypeScope="" ma:versionID="98a2a926c0ddbb94e71f9f6a9ecbb44b">
  <xsd:schema xmlns:xsd="http://www.w3.org/2001/XMLSchema" xmlns:xs="http://www.w3.org/2001/XMLSchema" xmlns:p="http://schemas.microsoft.com/office/2006/metadata/properties" xmlns:ns1="http://schemas.microsoft.com/sharepoint/v3" xmlns:ns2="http://schemas.microsoft.com/sharepoint/v3/fields" xmlns:ns3="1ed4137b-41b2-488b-8250-6d369ec27664" xmlns:ns4="f1161f5b-24a3-4c2d-bc81-44cb9325e8ee" targetNamespace="http://schemas.microsoft.com/office/2006/metadata/properties" ma:root="true" ma:fieldsID="5f047298656ed9b1950efe6f2c9bc131" ns1:_="" ns2:_="" ns3:_="" ns4:_="">
    <xsd:import namespace="http://schemas.microsoft.com/sharepoint/v3"/>
    <xsd:import namespace="http://schemas.microsoft.com/sharepoint/v3/fields"/>
    <xsd:import namespace="1ed4137b-41b2-488b-8250-6d369ec27664"/>
    <xsd:import namespace="f1161f5b-24a3-4c2d-bc81-44cb9325e8ee"/>
    <xsd:element name="properties">
      <xsd:complexType>
        <xsd:sequence>
          <xsd:element name="documentManagement">
            <xsd:complexType>
              <xsd:all>
                <xsd:element ref="ns3:UndpClassificationLevel" minOccurs="0"/>
                <xsd:element ref="ns4:UNDPPOPPFunctionalArea" minOccurs="0"/>
                <xsd:element ref="ns3:UndpProjectNo"/>
                <xsd:element ref="ns4:Outcome1" minOccurs="0"/>
                <xsd:element ref="ns3:UndpDocStatus" minOccurs="0"/>
                <xsd:element ref="ns3:UndpOUCode" minOccurs="0"/>
                <xsd:element ref="ns3:UndpDocFormat" minOccurs="0"/>
                <xsd:element ref="ns3:UndpDocID" minOccurs="0"/>
                <xsd:element ref="ns4:PDC_x0020_Document_x0020_Category" minOccurs="0"/>
                <xsd:element ref="ns4:UNDPPublishedDate" minOccurs="0"/>
                <xsd:element ref="ns4:UNDPSummary" minOccurs="0"/>
                <xsd:element ref="ns3:TaxCatchAll" minOccurs="0"/>
                <xsd:element ref="ns3:TaxCatchAllLabel" minOccurs="0"/>
                <xsd:element ref="ns3:UndpDocTypeMMTaxHTField0" minOccurs="0"/>
                <xsd:element ref="ns3:UNDPCountryTaxHTField0" minOccurs="0"/>
                <xsd:element ref="ns3:UNDPDocumentCategoryTaxHTField0" minOccurs="0"/>
                <xsd:element ref="ns3:b6db62fdefd74bd188b0c1cc54de5bcf" minOccurs="0"/>
                <xsd:element ref="ns3:UN_x0020_LanguagesTaxHTField0" minOccurs="0"/>
                <xsd:element ref="ns3:c4e2ab2cc9354bbf9064eeb465a566ea" minOccurs="0"/>
                <xsd:element ref="ns3:UNDPFocusAreasTaxHTField0" minOccurs="0"/>
                <xsd:element ref="ns4:o4086b1782a74105bb5269035bccc8e9" minOccurs="0"/>
                <xsd:element ref="ns4:Project_x0020_Number" minOccurs="0"/>
                <xsd:element ref="ns4:idff2b682fce4d0680503cd9036a3260" minOccurs="0"/>
                <xsd:element ref="ns3:UndpIsTemplate" minOccurs="0"/>
                <xsd:element ref="ns4:gc6531b704974d528487414686b72f6f" minOccurs="0"/>
                <xsd:element ref="ns4:Project_x0020_Manager" minOccurs="0"/>
                <xsd:element ref="ns2:_Publisher" minOccurs="0"/>
                <xsd:element ref="ns4:_dlc_DocId" minOccurs="0"/>
                <xsd:element ref="ns4:_dlc_DocIdUrl" minOccurs="0"/>
                <xsd:element ref="ns4:_dlc_DocIdPersistId" minOccurs="0"/>
                <xsd:element ref="ns4:Document_x0020_Coverage_x0020_Period_x0020_Start_x0020_Date" minOccurs="0"/>
                <xsd:element ref="ns4:Document_x0020_Coverage_x0020_Period_x0020_End_x0020_Date"/>
                <xsd:element ref="ns1:RatedBy" minOccurs="0"/>
                <xsd:element ref="ns1:Ratings" minOccurs="0"/>
                <xsd:element ref="ns1:LikesCount" minOccurs="0"/>
                <xsd:element ref="ns1:Liked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RatedBy" ma:index="52" nillable="true" ma:displayName="Rated By" ma:description="Users rated the item." ma:hidden="true" ma:list="UserInfo" ma:internalName="RatedBy">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Ratings" ma:index="53" nillable="true" ma:displayName="User ratings" ma:description="User ratings for the item" ma:hidden="true" ma:internalName="Ratings">
      <xsd:simpleType>
        <xsd:restriction base="dms:Note"/>
      </xsd:simpleType>
    </xsd:element>
    <xsd:element name="LikesCount" ma:index="54" nillable="true" ma:displayName="Number of Likes" ma:internalName="LikesCount">
      <xsd:simpleType>
        <xsd:restriction base="dms:Unknown"/>
      </xsd:simpleType>
    </xsd:element>
    <xsd:element name="LikedBy" ma:index="55" nillable="true" ma:displayName="Liked By" ma:hidden="true" ma:list="UserInfo" ma:internalName="LikedBy">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Publisher" ma:index="46" nillable="true" ma:displayName="Publisher" ma:description="The person who published the document" ma:hidden="true" ma:internalName="_Publisher"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d4137b-41b2-488b-8250-6d369ec27664" elementFormDefault="qualified">
    <xsd:import namespace="http://schemas.microsoft.com/office/2006/documentManagement/types"/>
    <xsd:import namespace="http://schemas.microsoft.com/office/infopath/2007/PartnerControls"/>
    <xsd:element name="UndpClassificationLevel" ma:index="4" nillable="true" ma:displayName="Classification Level" ma:default="Internal Use Only" ma:description="re: UNDP Information Classification &amp; Handling Standard" ma:format="Dropdown" ma:internalName="UndpClassificationLevel">
      <xsd:simpleType>
        <xsd:restriction base="dms:Choice">
          <xsd:enumeration value="Internal Use Only"/>
          <xsd:enumeration value="Confidential"/>
          <xsd:enumeration value="Highly Confidential"/>
          <xsd:enumeration value="Public"/>
        </xsd:restriction>
      </xsd:simpleType>
    </xsd:element>
    <xsd:element name="UndpProjectNo" ma:index="8" ma:displayName="Project No" ma:description="If applicable, the Atlas Project Number that this document relates to." ma:internalName="UndpProjectNo" ma:readOnly="false">
      <xsd:simpleType>
        <xsd:restriction base="dms:Text">
          <xsd:maxLength value="12"/>
        </xsd:restriction>
      </xsd:simpleType>
    </xsd:element>
    <xsd:element name="UndpDocStatus" ma:index="10" nillable="true" ma:displayName="Document Status" ma:default="Draft" ma:description="The status of the document" ma:format="Dropdown" ma:internalName="UndpDocStatus">
      <xsd:simpleType>
        <xsd:restriction base="dms:Choice">
          <xsd:enumeration value="Draft"/>
          <xsd:enumeration value="Reviewed"/>
          <xsd:enumeration value="Approved"/>
          <xsd:enumeration value="Not Approved"/>
          <xsd:enumeration value="Final"/>
          <xsd:enumeration value="Expired"/>
        </xsd:restriction>
      </xsd:simpleType>
    </xsd:element>
    <xsd:element name="UndpOUCode" ma:index="11" nillable="true" ma:displayName="Unit Code" ma:description="The Atlas Unit Code of the authoring Unit" ma:format="Dropdown" ma:internalName="UndpOUCode">
      <xsd:simpleType>
        <xsd:restriction base="dms:Choice">
          <xsd:enumeration value="ABW"/>
          <xsd:enumeration value="AFG"/>
          <xsd:enumeration value="AGO"/>
          <xsd:enumeration value="AIA"/>
          <xsd:enumeration value="ALB"/>
          <xsd:enumeration value="ANT"/>
          <xsd:enumeration value="ARE"/>
          <xsd:enumeration value="ARG"/>
          <xsd:enumeration value="ARM"/>
          <xsd:enumeration value="ATG"/>
          <xsd:enumeration value="AZE"/>
          <xsd:enumeration value="BDI"/>
          <xsd:enumeration value="BEN"/>
          <xsd:enumeration value="BFA"/>
          <xsd:enumeration value="BGD"/>
          <xsd:enumeration value="BGR"/>
          <xsd:enumeration value="BHR"/>
          <xsd:enumeration value="BHS"/>
          <xsd:enumeration value="BIH"/>
          <xsd:enumeration value="BLR"/>
          <xsd:enumeration value="BLZ"/>
          <xsd:enumeration value="BMU"/>
          <xsd:enumeration value="BOL"/>
          <xsd:enumeration value="BRA"/>
          <xsd:enumeration value="BRB"/>
          <xsd:enumeration value="BRC"/>
          <xsd:enumeration value="BTN"/>
          <xsd:enumeration value="BWA"/>
          <xsd:enumeration value="CAF"/>
          <xsd:enumeration value="CHL"/>
          <xsd:enumeration value="CHN"/>
          <xsd:enumeration value="CIV"/>
          <xsd:enumeration value="CMR"/>
          <xsd:enumeration value="COD"/>
          <xsd:enumeration value="COG"/>
          <xsd:enumeration value="COK"/>
          <xsd:enumeration value="COL"/>
          <xsd:enumeration value="COM"/>
          <xsd:enumeration value="CPV"/>
          <xsd:enumeration value="CRC"/>
          <xsd:enumeration value="CRI"/>
          <xsd:enumeration value="CUB"/>
          <xsd:enumeration value="CUR"/>
          <xsd:enumeration value="CYM"/>
          <xsd:enumeration value="CYP"/>
          <xsd:enumeration value="DJI"/>
          <xsd:enumeration value="DMA"/>
          <xsd:enumeration value="DOM"/>
          <xsd:enumeration value="DZA"/>
          <xsd:enumeration value="ECU"/>
          <xsd:enumeration value="EGY"/>
          <xsd:enumeration value="ERI"/>
          <xsd:enumeration value="ETH"/>
          <xsd:enumeration value="FJI"/>
          <xsd:enumeration value="FSM"/>
          <xsd:enumeration value="GAB"/>
          <xsd:enumeration value="GEO"/>
          <xsd:enumeration value="GHA"/>
          <xsd:enumeration value="GIN"/>
          <xsd:enumeration value="GMB"/>
          <xsd:enumeration value="GNB"/>
          <xsd:enumeration value="GNQ"/>
          <xsd:enumeration value="GRD"/>
          <xsd:enumeration value="GTM"/>
          <xsd:enumeration value="GUY"/>
          <xsd:enumeration value="HND"/>
          <xsd:enumeration value="HRV"/>
          <xsd:enumeration value="HTI"/>
          <xsd:enumeration value="IDN"/>
          <xsd:enumeration value="IND"/>
          <xsd:enumeration value="IRN"/>
          <xsd:enumeration value="IRQ"/>
          <xsd:enumeration value="JAM"/>
          <xsd:enumeration value="JOR"/>
          <xsd:enumeration value="KAZ"/>
          <xsd:enumeration value="KEN"/>
          <xsd:enumeration value="KGZ"/>
          <xsd:enumeration value="KHM"/>
          <xsd:enumeration value="KIR"/>
          <xsd:enumeration value="KNA"/>
          <xsd:enumeration value="KOR"/>
          <xsd:enumeration value="KOS"/>
          <xsd:enumeration value="KWT"/>
          <xsd:enumeration value="LAO"/>
          <xsd:enumeration value="LBN"/>
          <xsd:enumeration value="LBR"/>
          <xsd:enumeration value="LBY"/>
          <xsd:enumeration value="LCA"/>
          <xsd:enumeration value="LKA"/>
          <xsd:enumeration value="LSO"/>
          <xsd:enumeration value="LTU"/>
          <xsd:enumeration value="LVA"/>
          <xsd:enumeration value="MAR"/>
          <xsd:enumeration value="MDA"/>
          <xsd:enumeration value="MDG"/>
          <xsd:enumeration value="MDV"/>
          <xsd:enumeration value="MEX"/>
          <xsd:enumeration value="MHL"/>
          <xsd:enumeration value="MKD"/>
          <xsd:enumeration value="MLI"/>
          <xsd:enumeration value="MMR"/>
          <xsd:enumeration value="MNE"/>
          <xsd:enumeration value="MNG"/>
          <xsd:enumeration value="MOZ"/>
          <xsd:enumeration value="MRT"/>
          <xsd:enumeration value="MSR"/>
          <xsd:enumeration value="MUS"/>
          <xsd:enumeration value="MWI"/>
          <xsd:enumeration value="MYS"/>
          <xsd:enumeration value="NAM"/>
          <xsd:enumeration value="NER"/>
          <xsd:enumeration value="NGA"/>
          <xsd:enumeration value="NIC"/>
          <xsd:enumeration value="NIU"/>
          <xsd:enumeration value="NPL"/>
          <xsd:enumeration value="NRU"/>
          <xsd:enumeration value="PAK"/>
          <xsd:enumeration value="PAL"/>
          <xsd:enumeration value="PAN"/>
          <xsd:enumeration value="PER"/>
          <xsd:enumeration value="PHL"/>
          <xsd:enumeration value="PLW"/>
          <xsd:enumeration value="PNG"/>
          <xsd:enumeration value="POL"/>
          <xsd:enumeration value="PRK"/>
          <xsd:enumeration value="PRY"/>
          <xsd:enumeration value="PSC"/>
          <xsd:enumeration value="QAT"/>
          <xsd:enumeration value="R11"/>
          <xsd:enumeration value="R12"/>
          <xsd:enumeration value="R44"/>
          <xsd:enumeration value="R45"/>
          <xsd:enumeration value="R46"/>
          <xsd:enumeration value="R47"/>
          <xsd:enumeration value="RJB"/>
          <xsd:enumeration value="ROU"/>
          <xsd:enumeration value="RUS"/>
          <xsd:enumeration value="RWA"/>
          <xsd:enumeration value="SAU"/>
          <xsd:enumeration value="SDN"/>
          <xsd:enumeration value="SEN"/>
          <xsd:enumeration value="SLB"/>
          <xsd:enumeration value="SLE"/>
          <xsd:enumeration value="SLV"/>
          <xsd:enumeration value="SOM"/>
          <xsd:enumeration value="SRB"/>
          <xsd:enumeration value="SSD"/>
          <xsd:enumeration value="STP"/>
          <xsd:enumeration value="SUR"/>
          <xsd:enumeration value="SVK"/>
          <xsd:enumeration value="SWZ"/>
          <xsd:enumeration value="SYC"/>
          <xsd:enumeration value="SYR"/>
          <xsd:enumeration value="TCA"/>
          <xsd:enumeration value="TCD"/>
          <xsd:enumeration value="TGO"/>
          <xsd:enumeration value="THA"/>
          <xsd:enumeration value="TJK"/>
          <xsd:enumeration value="TKL"/>
          <xsd:enumeration value="TKM"/>
          <xsd:enumeration value="TLS"/>
          <xsd:enumeration value="TON"/>
          <xsd:enumeration value="TTO"/>
          <xsd:enumeration value="TUN"/>
          <xsd:enumeration value="TUR"/>
          <xsd:enumeration value="TUV"/>
          <xsd:enumeration value="TZA"/>
          <xsd:enumeration value="UGA"/>
          <xsd:enumeration value="UKR"/>
          <xsd:enumeration value="UNV"/>
          <xsd:enumeration value="URY"/>
          <xsd:enumeration value="UZB"/>
          <xsd:enumeration value="VCT"/>
          <xsd:enumeration value="VEN"/>
          <xsd:enumeration value="VGB"/>
          <xsd:enumeration value="VNM"/>
          <xsd:enumeration value="VUT"/>
          <xsd:enumeration value="WSM"/>
          <xsd:enumeration value="YEM"/>
          <xsd:enumeration value="ZAF"/>
          <xsd:enumeration value="ZMB"/>
          <xsd:enumeration value="ZWE"/>
          <xsd:enumeration value="H01"/>
          <xsd:enumeration value="H02"/>
          <xsd:enumeration value="H03"/>
          <xsd:enumeration value="H04"/>
          <xsd:enumeration value="H05"/>
          <xsd:enumeration value="H10"/>
          <xsd:enumeration value="H11"/>
          <xsd:enumeration value="H13"/>
          <xsd:enumeration value="H13"/>
          <xsd:enumeration value="H14"/>
          <xsd:enumeration value="H15"/>
          <xsd:enumeration value="H17"/>
          <xsd:enumeration value="H18"/>
          <xsd:enumeration value="H19"/>
          <xsd:enumeration value="H20"/>
          <xsd:enumeration value="H21"/>
          <xsd:enumeration value="H22"/>
          <xsd:enumeration value="H23"/>
          <xsd:enumeration value="H24"/>
          <xsd:enumeration value="H25"/>
          <xsd:enumeration value="H26"/>
          <xsd:enumeration value="H27"/>
          <xsd:enumeration value="H28"/>
          <xsd:enumeration value="H30"/>
          <xsd:enumeration value="H31"/>
          <xsd:enumeration value="H35"/>
          <xsd:enumeration value="H42"/>
          <xsd:enumeration value="H43"/>
          <xsd:enumeration value="H45"/>
          <xsd:enumeration value="H46"/>
          <xsd:enumeration value="H48"/>
          <xsd:enumeration value="H49"/>
          <xsd:enumeration value="H51"/>
          <xsd:enumeration value="H54"/>
          <xsd:enumeration value="H56"/>
          <xsd:enumeration value="H57"/>
          <xsd:enumeration value="H58"/>
          <xsd:enumeration value="H59"/>
          <xsd:enumeration value="H61"/>
          <xsd:enumeration value="H62"/>
          <xsd:enumeration value="H70"/>
          <xsd:enumeration value="H71"/>
        </xsd:restriction>
      </xsd:simpleType>
    </xsd:element>
    <xsd:element name="UndpDocFormat" ma:index="12" nillable="true" ma:displayName="Document Medium" ma:description="The medium/format from which this document originated (i.e. Fax, Paper, eDocument etc.)" ma:format="Dropdown" ma:internalName="UndpDocFormat">
      <xsd:simpleType>
        <xsd:restriction base="dms:Choice">
          <xsd:enumeration value="E-Document"/>
          <xsd:enumeration value="Letter/Paper"/>
          <xsd:enumeration value="E-Mail"/>
          <xsd:enumeration value="Fax/Telecopy"/>
          <xsd:enumeration value="Audio"/>
          <xsd:enumeration value="Database"/>
          <xsd:enumeration value="Image/Picture"/>
          <xsd:enumeration value="Instant Message"/>
          <xsd:enumeration value="Social Media"/>
        </xsd:restriction>
      </xsd:simpleType>
    </xsd:element>
    <xsd:element name="UndpDocID" ma:index="14" nillable="true" ma:displayName="Doc ID" ma:description="The Unique ID number for this document. Reserve for System Use." ma:internalName="UndpDocID">
      <xsd:simpleType>
        <xsd:restriction base="dms:Text">
          <xsd:maxLength value="35"/>
        </xsd:restriction>
      </xsd:simpleType>
    </xsd:element>
    <xsd:element name="TaxCatchAll" ma:index="23" nillable="true" ma:displayName="Taxonomy Catch All Column" ma:hidden="true" ma:list="{ebf97bad-dcbe-4f0d-9a23-b800605d6ac9}" ma:internalName="TaxCatchAll" ma:showField="CatchAllData" ma:web="f1161f5b-24a3-4c2d-bc81-44cb9325e8ee">
      <xsd:complexType>
        <xsd:complexContent>
          <xsd:extension base="dms:MultiChoiceLookup">
            <xsd:sequence>
              <xsd:element name="Value" type="dms:Lookup" maxOccurs="unbounded" minOccurs="0" nillable="true"/>
            </xsd:sequence>
          </xsd:extension>
        </xsd:complexContent>
      </xsd:complexType>
    </xsd:element>
    <xsd:element name="TaxCatchAllLabel" ma:index="24" nillable="true" ma:displayName="Taxonomy Catch All Column1" ma:hidden="true" ma:list="{ebf97bad-dcbe-4f0d-9a23-b800605d6ac9}" ma:internalName="TaxCatchAllLabel" ma:readOnly="true" ma:showField="CatchAllDataLabel" ma:web="f1161f5b-24a3-4c2d-bc81-44cb9325e8ee">
      <xsd:complexType>
        <xsd:complexContent>
          <xsd:extension base="dms:MultiChoiceLookup">
            <xsd:sequence>
              <xsd:element name="Value" type="dms:Lookup" maxOccurs="unbounded" minOccurs="0" nillable="true"/>
            </xsd:sequence>
          </xsd:extension>
        </xsd:complexContent>
      </xsd:complexType>
    </xsd:element>
    <xsd:element name="UndpDocTypeMMTaxHTField0" ma:index="25" nillable="true" ma:taxonomy="true" ma:internalName="UndpDocTypeMMTaxHTField0" ma:taxonomyFieldName="UndpDocTypeMM" ma:displayName="Document Type" ma:readOnly="false" ma:default="" ma:fieldId="{ef94467a-fb76-4b42-91a0-5b5bdb6c8d34}" ma:sspId="28e6c43a-9e99-4bdd-9574-a0fa4ea3b61e" ma:termSetId="78839492-c939-4403-a05a-dae1049eff08" ma:anchorId="00000000-0000-0000-0000-000000000000" ma:open="false" ma:isKeyword="false">
      <xsd:complexType>
        <xsd:sequence>
          <xsd:element ref="pc:Terms" minOccurs="0" maxOccurs="1"/>
        </xsd:sequence>
      </xsd:complexType>
    </xsd:element>
    <xsd:element name="UNDPCountryTaxHTField0" ma:index="27" nillable="true" ma:taxonomy="true" ma:internalName="UNDPCountryTaxHTField0" ma:taxonomyFieldName="UNDPCountry" ma:displayName="Applies To Unit/Office/Country" ma:default="" ma:fieldId="{81e4cc14-7d66-47aa-92fc-e5e3ceab8cf9}" ma:taxonomyMulti="true" ma:sspId="28e6c43a-9e99-4bdd-9574-a0fa4ea3b61e" ma:termSetId="4c1519d5-5462-432c-ac69-cbad312f38bc" ma:anchorId="00000000-0000-0000-0000-000000000000" ma:open="false" ma:isKeyword="false">
      <xsd:complexType>
        <xsd:sequence>
          <xsd:element ref="pc:Terms" minOccurs="0" maxOccurs="1"/>
        </xsd:sequence>
      </xsd:complexType>
    </xsd:element>
    <xsd:element name="UNDPDocumentCategoryTaxHTField0" ma:index="30" nillable="true" ma:taxonomy="true" ma:internalName="UNDPDocumentCategoryTaxHTField0" ma:taxonomyFieldName="UNDPDocumentCategory" ma:displayName="Document Category" ma:readOnly="false" ma:default="" ma:fieldId="{30683383-b7b1-438d-8f61-9bf6b516a9e8}" ma:sspId="28e6c43a-9e99-4bdd-9574-a0fa4ea3b61e" ma:termSetId="353ae5a2-1c9c-42f6-bb56-cf3ba72fb601" ma:anchorId="00000000-0000-0000-0000-000000000000" ma:open="false" ma:isKeyword="false">
      <xsd:complexType>
        <xsd:sequence>
          <xsd:element ref="pc:Terms" minOccurs="0" maxOccurs="1"/>
        </xsd:sequence>
      </xsd:complexType>
    </xsd:element>
    <xsd:element name="b6db62fdefd74bd188b0c1cc54de5bcf" ma:index="32" nillable="true" ma:taxonomy="true" ma:internalName="b6db62fdefd74bd188b0c1cc54de5bcf" ma:taxonomyFieldName="UndpUnitMM" ma:displayName="Responsible Unit/Office" ma:readOnly="false" ma:default="" ma:fieldId="{b6db62fd-efd7-4bd1-88b0-c1cc54de5bcf}" ma:taxonomyMulti="true" ma:sspId="28e6c43a-9e99-4bdd-9574-a0fa4ea3b61e" ma:termSetId="41041907-3ad1-4549-b766-200fd229bd1c" ma:anchorId="00000000-0000-0000-0000-000000000000" ma:open="false" ma:isKeyword="false">
      <xsd:complexType>
        <xsd:sequence>
          <xsd:element ref="pc:Terms" minOccurs="0" maxOccurs="1"/>
        </xsd:sequence>
      </xsd:complexType>
    </xsd:element>
    <xsd:element name="UN_x0020_LanguagesTaxHTField0" ma:index="33" nillable="true" ma:taxonomy="true" ma:internalName="UN_x0020_LanguagesTaxHTField0" ma:taxonomyFieldName="UN_x0020_Languages" ma:displayName="UN Languages" ma:readOnly="false" ma:default="1;#English|7f98b732-4b5b-4b70-ba90-a0eff09b5d2d" ma:fieldId="{41a2b052-e54a-4bfe-83da-6da45935c81e}" ma:sspId="28e6c43a-9e99-4bdd-9574-a0fa4ea3b61e" ma:termSetId="b4046108-c9b1-4d97-ad16-d3846fb24317" ma:anchorId="45d05d46-9bc9-40df-8618-9658690cf41e" ma:open="false" ma:isKeyword="false">
      <xsd:complexType>
        <xsd:sequence>
          <xsd:element ref="pc:Terms" minOccurs="0" maxOccurs="1"/>
        </xsd:sequence>
      </xsd:complexType>
    </xsd:element>
    <xsd:element name="c4e2ab2cc9354bbf9064eeb465a566ea" ma:index="34" nillable="true" ma:taxonomy="true" ma:internalName="c4e2ab2cc9354bbf9064eeb465a566ea" ma:taxonomyFieldName="eRegFilingCodeMM" ma:displayName="eFiling Code" ma:readOnly="false" ma:default="" ma:fieldId="{c4e2ab2c-c935-4bbf-9064-eeb465a566ea}" ma:sspId="28e6c43a-9e99-4bdd-9574-a0fa4ea3b61e" ma:termSetId="1b29302a-a790-4a29-9296-98192bc3cc74" ma:anchorId="ccbed235-bdac-448a-ab80-b4bb62a8ac5c" ma:open="false" ma:isKeyword="false">
      <xsd:complexType>
        <xsd:sequence>
          <xsd:element ref="pc:Terms" minOccurs="0" maxOccurs="1"/>
        </xsd:sequence>
      </xsd:complexType>
    </xsd:element>
    <xsd:element name="UNDPFocusAreasTaxHTField0" ma:index="35" nillable="true" ma:taxonomy="true" ma:internalName="UNDPFocusAreasTaxHTField0" ma:taxonomyFieldName="UNDPFocusAreas" ma:displayName="Focus Area" ma:readOnly="false" ma:default="" ma:fieldId="{c0f5d6bc-94c2-4efb-8cb3-448ca9792810}" ma:taxonomyMulti="true" ma:sspId="28e6c43a-9e99-4bdd-9574-a0fa4ea3b61e" ma:termSetId="5595b894-23d9-4524-8855-5c6c69b8bcc7" ma:anchorId="00000000-0000-0000-0000-000000000000" ma:open="false" ma:isKeyword="false">
      <xsd:complexType>
        <xsd:sequence>
          <xsd:element ref="pc:Terms" minOccurs="0" maxOccurs="1"/>
        </xsd:sequence>
      </xsd:complexType>
    </xsd:element>
    <xsd:element name="UndpIsTemplate" ma:index="43" nillable="true" ma:displayName="Template" ma:default="No" ma:description="Is this document a template or model upon which other documents should be based?" ma:format="RadioButtons" ma:hidden="true" ma:internalName="UndpIsTemplate" ma:readOnly="false">
      <xsd:simpleType>
        <xsd:restriction base="dms:Choice">
          <xsd:enumeration value="Yes"/>
          <xsd:enumeration value="No"/>
        </xsd:restriction>
      </xsd:simpleType>
    </xsd:element>
  </xsd:schema>
  <xsd:schema xmlns:xsd="http://www.w3.org/2001/XMLSchema" xmlns:xs="http://www.w3.org/2001/XMLSchema" xmlns:dms="http://schemas.microsoft.com/office/2006/documentManagement/types" xmlns:pc="http://schemas.microsoft.com/office/infopath/2007/PartnerControls" targetNamespace="f1161f5b-24a3-4c2d-bc81-44cb9325e8ee" elementFormDefault="qualified">
    <xsd:import namespace="http://schemas.microsoft.com/office/2006/documentManagement/types"/>
    <xsd:import namespace="http://schemas.microsoft.com/office/infopath/2007/PartnerControls"/>
    <xsd:element name="UNDPPOPPFunctionalArea" ma:index="5" nillable="true" ma:displayName="Functional Area" ma:description="The Functional Area (as defined in POPP) of this document" ma:format="Dropdown" ma:internalName="UNDPPOPPFunctionalArea" ma:readOnly="false">
      <xsd:simpleType>
        <xsd:restriction base="dms:Choice">
          <xsd:enumeration value="Administrative Services"/>
          <xsd:enumeration value="Contract and Procurement"/>
          <xsd:enumeration value="Ethics"/>
          <xsd:enumeration value="Financial Resources"/>
          <xsd:enumeration value="Human Resources"/>
          <xsd:enumeration value="Information and Communications Technology"/>
          <xsd:enumeration value="Management of Crisis and Special Development Situations"/>
          <xsd:enumeration value="Partnerships"/>
          <xsd:enumeration value="Programme and Project"/>
          <xsd:enumeration value="Results &amp; Accountability"/>
          <xsd:enumeration value="Prescriptive Content"/>
          <xsd:enumeration value="Security"/>
        </xsd:restriction>
      </xsd:simpleType>
    </xsd:element>
    <xsd:element name="Outcome1" ma:index="9" nillable="true" ma:displayName="Output No" ma:internalName="Outcome1" ma:readOnly="false">
      <xsd:simpleType>
        <xsd:restriction base="dms:Text">
          <xsd:maxLength value="8"/>
        </xsd:restriction>
      </xsd:simpleType>
    </xsd:element>
    <xsd:element name="PDC_x0020_Document_x0020_Category" ma:index="15" nillable="true" ma:displayName="PDC Document Category" ma:default="Project" ma:format="Dropdown" ma:internalName="PDC_x0020_Document_x0020_Category" ma:readOnly="false">
      <xsd:simpleType>
        <xsd:restriction base="dms:Choice">
          <xsd:enumeration value="Project"/>
          <xsd:enumeration value="Proposal"/>
        </xsd:restriction>
      </xsd:simpleType>
    </xsd:element>
    <xsd:element name="UNDPPublishedDate" ma:index="19" nillable="true" ma:displayName="Published Date" ma:description="The date the document was published" ma:format="DateOnly" ma:hidden="true" ma:internalName="UNDPPublishedDate" ma:readOnly="false">
      <xsd:simpleType>
        <xsd:restriction base="dms:DateTime"/>
      </xsd:simpleType>
    </xsd:element>
    <xsd:element name="UNDPSummary" ma:index="21" nillable="true" ma:displayName="Summary" ma:description="A brief description or summary of the document that will displayed in search results." ma:hidden="true" ma:internalName="UNDPSummary" ma:readOnly="false">
      <xsd:simpleType>
        <xsd:restriction base="dms:Note"/>
      </xsd:simpleType>
    </xsd:element>
    <xsd:element name="o4086b1782a74105bb5269035bccc8e9" ma:index="39" nillable="true" ma:taxonomy="true" ma:internalName="o4086b1782a74105bb5269035bccc8e9" ma:taxonomyFieldName="Atlas_x0020_Document_x0020_Status" ma:displayName="PDC Document Status" ma:indexed="true" ma:readOnly="false" ma:default="3;#Draft|148f9654-2d0b-4582-a532-49dea0090e5d" ma:fieldId="{84086b17-82a7-4105-bb52-69035bccc8e9}" ma:sspId="28e6c43a-9e99-4bdd-9574-a0fa4ea3b61e" ma:termSetId="bf88dcc3-e0ff-46aa-9842-84eacace3bd1" ma:anchorId="00000000-0000-0000-0000-000000000000" ma:open="false" ma:isKeyword="false">
      <xsd:complexType>
        <xsd:sequence>
          <xsd:element ref="pc:Terms" minOccurs="0" maxOccurs="1"/>
        </xsd:sequence>
      </xsd:complexType>
    </xsd:element>
    <xsd:element name="Project_x0020_Number" ma:index="40" nillable="true" ma:displayName="Project Number" ma:hidden="true" ma:internalName="Project_x0020_Number" ma:readOnly="false">
      <xsd:simpleType>
        <xsd:restriction base="dms:Text">
          <xsd:maxLength value="8"/>
        </xsd:restriction>
      </xsd:simpleType>
    </xsd:element>
    <xsd:element name="idff2b682fce4d0680503cd9036a3260" ma:index="41" ma:taxonomy="true" ma:internalName="idff2b682fce4d0680503cd9036a3260" ma:taxonomyFieldName="Atlas_x0020_Document_x0020_Type" ma:displayName="PDC Document Type" ma:readOnly="false" ma:default="" ma:fieldId="{2dff2b68-2fce-4d06-8050-3cd9036a3260}" ma:sspId="28e6c43a-9e99-4bdd-9574-a0fa4ea3b61e" ma:termSetId="b24c61c9-da3d-4375-8433-f6bfd3bd2e40" ma:anchorId="00000000-0000-0000-0000-000000000000" ma:open="false" ma:isKeyword="false">
      <xsd:complexType>
        <xsd:sequence>
          <xsd:element ref="pc:Terms" minOccurs="0" maxOccurs="1"/>
        </xsd:sequence>
      </xsd:complexType>
    </xsd:element>
    <xsd:element name="gc6531b704974d528487414686b72f6f" ma:index="44" ma:taxonomy="true" ma:internalName="gc6531b704974d528487414686b72f6f" ma:taxonomyFieldName="Operating_x0020_Unit0" ma:displayName="Operating Unit" ma:readOnly="false" ma:default="" ma:fieldId="{0c6531b7-0497-4d52-8487-414686b72f6f}" ma:sspId="28e6c43a-9e99-4bdd-9574-a0fa4ea3b61e" ma:termSetId="a6d353be-f43c-45cb-b587-bc092d33c36d" ma:anchorId="00000000-0000-0000-0000-000000000000" ma:open="false" ma:isKeyword="false">
      <xsd:complexType>
        <xsd:sequence>
          <xsd:element ref="pc:Terms" minOccurs="0" maxOccurs="1"/>
        </xsd:sequence>
      </xsd:complexType>
    </xsd:element>
    <xsd:element name="Project_x0020_Manager" ma:index="45" nillable="true" ma:displayName="Project Manager" ma:hidden="true" ma:internalName="Project_x0020_Manager" ma:readOnly="false">
      <xsd:simpleType>
        <xsd:restriction base="dms:Text">
          <xsd:maxLength value="50"/>
        </xsd:restriction>
      </xsd:simpleType>
    </xsd:element>
    <xsd:element name="_dlc_DocId" ma:index="47" nillable="true" ma:displayName="Document ID Value" ma:description="The value of the document ID assigned to this item." ma:internalName="_dlc_DocId" ma:readOnly="true">
      <xsd:simpleType>
        <xsd:restriction base="dms:Text"/>
      </xsd:simpleType>
    </xsd:element>
    <xsd:element name="_dlc_DocIdUrl" ma:index="48"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49" nillable="true" ma:displayName="Persist ID" ma:description="Keep ID on add." ma:hidden="true" ma:internalName="_dlc_DocIdPersistId" ma:readOnly="true">
      <xsd:simpleType>
        <xsd:restriction base="dms:Boolean"/>
      </xsd:simpleType>
    </xsd:element>
    <xsd:element name="Document_x0020_Coverage_x0020_Period_x0020_Start_x0020_Date" ma:index="50" nillable="true" ma:displayName="Document Coverage Period Start Date" ma:description="The period start date of the document covers or is valid (E.g. project start date specified in a project document, start date of the period covered by a project review report, a donor report, etc.)" ma:format="DateOnly" ma:internalName="Document_x0020_Coverage_x0020_Period_x0020_Start_x0020_Date">
      <xsd:simpleType>
        <xsd:restriction base="dms:DateTime"/>
      </xsd:simpleType>
    </xsd:element>
    <xsd:element name="Document_x0020_Coverage_x0020_Period_x0020_End_x0020_Date" ma:index="51" ma:displayName="Document Coverage Period End Date" ma:description="The period end date of the document covers or is valid (E.g. End date specified in a project document, period end date of review report, signed or published date if period is not relevant, such as MoU or Tender)" ma:format="DateOnly" ma:internalName="Document_x0020_Coverage_x0020_Period_x0020_End_x0020_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29" ma:displayName="Content Type"/>
        <xsd:element ref="dc:title" minOccurs="0" maxOccurs="1" ma:index="1" ma:displayName="Title"/>
        <xsd:element ref="dc:subject" minOccurs="0" maxOccurs="1" ma:displayName="Subject"/>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8" ma:contentTypeDescription="Create a new document." ma:contentTypeScope="" ma:versionID="c23ff14c6a1216ca0da59536d6135350">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3fb70f3e30476780b5b1d1f7e2ee4f0b"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ternalName="DocumentType">
      <xsd:simpleType>
        <xsd:restriction base="dms:Text">
          <xsd:maxLength value="255"/>
        </xsd:restriction>
      </xsd:simpleType>
    </xsd:element>
    <xsd:element name="FileClassificationMode" ma:index="10" nillable="true" ma:displayName="FileClassificationMode" ma:format="Dropdown" ma:internalName="FileClassificationMode">
      <xsd:simpleType>
        <xsd:restriction base="dms:Text">
          <xsd:maxLength value="255"/>
        </xsd:restriction>
      </xsd:simpleType>
    </xsd:element>
    <xsd:element name="FileNameDescription" ma:index="11" nillable="true" ma:displayName="FileNameDescription" ma:format="Dropdown"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p:properties xmlns:p="http://schemas.microsoft.com/office/2006/metadata/properties" xmlns:xsi="http://www.w3.org/2001/XMLSchema-instance" xmlns:pc="http://schemas.microsoft.com/office/infopath/2007/PartnerControls">
  <documentManagement>
    <TaxCatchAll xmlns="e91d5986-7c29-4ed1-8a54-b8fb378ed474" xsi:nil="true"/>
    <OfficeCountry xmlns="d9cf0e28-81d2-4dc7-8b10-820d80ed680d" xsi:nil="true"/>
    <DocumentStatus xmlns="d9cf0e28-81d2-4dc7-8b10-820d80ed680d">Final</DocumentStatus>
    <DocCoverageEndDate xmlns="d9cf0e28-81d2-4dc7-8b10-820d80ed680d" xsi:nil="true"/>
    <FunctionalArea xmlns="d9cf0e28-81d2-4dc7-8b10-820d80ed680d">Programme and Project</FunctionalArea>
    <FileNameDescription xmlns="d9cf0e28-81d2-4dc7-8b10-820d80ed680d" xsi:nil="true"/>
    <ProjectNumber xmlns="d9cf0e28-81d2-4dc7-8b10-820d80ed680d">00056628</ProjectNumber>
    <DocumentType xmlns="d9cf0e28-81d2-4dc7-8b10-820d80ed680d">Annual/Multi-Year Workplan</DocumentType>
    <Language xmlns="d9cf0e28-81d2-4dc7-8b10-820d80ed680d">English</Language>
    <AuthorName xmlns="d9cf0e28-81d2-4dc7-8b10-820d80ed680d">UNDP</AuthorName>
    <DocumentCategory xmlns="d9cf0e28-81d2-4dc7-8b10-820d80ed680d">Project</DocumentCategory>
    <OperatingUnit xmlns="d9cf0e28-81d2-4dc7-8b10-820d80ed680d">COD</OperatingUnit>
    <lcf76f155ced4ddcb4097134ff3c332f xmlns="d9cf0e28-81d2-4dc7-8b10-820d80ed680d">
      <Terms xmlns="http://schemas.microsoft.com/office/infopath/2007/PartnerControls"/>
    </lcf76f155ced4ddcb4097134ff3c332f>
    <FocusArea xmlns="d9cf0e28-81d2-4dc7-8b10-820d80ed680d" xsi:nil="true"/>
    <DocCoverageStartDate xmlns="d9cf0e28-81d2-4dc7-8b10-820d80ed680d" xsi:nil="true"/>
    <FileClassificationMode xmlns="d9cf0e28-81d2-4dc7-8b10-820d80ed680d">Public</FileClassificationMode>
    <OutputNumber xmlns="d9cf0e28-81d2-4dc7-8b10-820d80ed680d" xsi:nil="true"/>
  </documentManagement>
</p:properties>
</file>

<file path=customXml/itemProps1.xml><?xml version="1.0" encoding="utf-8"?>
<ds:datastoreItem xmlns:ds="http://schemas.openxmlformats.org/officeDocument/2006/customXml" ds:itemID="{3FA8A256-61A9-4028-91FC-57FB66AEF3C0}"/>
</file>

<file path=customXml/itemProps2.xml><?xml version="1.0" encoding="utf-8"?>
<ds:datastoreItem xmlns:ds="http://schemas.openxmlformats.org/officeDocument/2006/customXml" ds:itemID="{4FB47174-21F4-4209-A1BC-17E57031B2FE}"/>
</file>

<file path=customXml/itemProps3.xml><?xml version="1.0" encoding="utf-8"?>
<ds:datastoreItem xmlns:ds="http://schemas.openxmlformats.org/officeDocument/2006/customXml" ds:itemID="{C44964DD-56CE-4FED-92FE-F686231CBCB7}"/>
</file>

<file path=customXml/itemProps4.xml><?xml version="1.0" encoding="utf-8"?>
<ds:datastoreItem xmlns:ds="http://schemas.openxmlformats.org/officeDocument/2006/customXml" ds:itemID="{35C478EF-0EDF-4D3D-AB4C-46FC38397A63}"/>
</file>

<file path=customXml/itemProps5.xml><?xml version="1.0" encoding="utf-8"?>
<ds:datastoreItem xmlns:ds="http://schemas.openxmlformats.org/officeDocument/2006/customXml" ds:itemID="{56714F9B-4BFA-4AE4-8D3C-B22111BFDB9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PTA  Partenariat 2015</vt:lpstr>
      <vt:lpstr>PTA 2015 COMM</vt:lpstr>
      <vt:lpstr>PTA GENRE 2015</vt:lpstr>
      <vt:lpstr>PTA 2015 S&amp;E</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Xaverine Kira</dc:creator>
  <cp:lastModifiedBy>User</cp:lastModifiedBy>
  <cp:lastPrinted>2015-01-27T11:32:16Z</cp:lastPrinted>
  <dcterms:created xsi:type="dcterms:W3CDTF">2015-01-16T12:31:17Z</dcterms:created>
  <dcterms:modified xsi:type="dcterms:W3CDTF">2015-08-24T08:31:58Z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y fmtid="{D5CDD505-2E9C-101B-9397-08002B2CF9AE}" pid="3" name="UNDPCountry">
    <vt:lpwstr/>
  </property>
  <property fmtid="{D5CDD505-2E9C-101B-9397-08002B2CF9AE}" pid="4" name="Atlas_x0020_Document_x0020_Type">
    <vt:lpwstr>228;#Prodoc|5f41516e-5ee3-43b6-82ea-9b89532838d0</vt:lpwstr>
  </property>
  <property fmtid="{D5CDD505-2E9C-101B-9397-08002B2CF9AE}" pid="5" name="UndpDocTypeMM">
    <vt:lpwstr/>
  </property>
  <property fmtid="{D5CDD505-2E9C-101B-9397-08002B2CF9AE}" pid="6" name="UNDPDocumentCategory">
    <vt:lpwstr/>
  </property>
  <property fmtid="{D5CDD505-2E9C-101B-9397-08002B2CF9AE}" pid="7" name="UnitTaxHTField0">
    <vt:lpwstr/>
  </property>
  <property fmtid="{D5CDD505-2E9C-101B-9397-08002B2CF9AE}" pid="8" name="UN Languages">
    <vt:lpwstr>1;#English|7f98b732-4b5b-4b70-ba90-a0eff09b5d2d</vt:lpwstr>
  </property>
  <property fmtid="{D5CDD505-2E9C-101B-9397-08002B2CF9AE}" pid="9" name="Operating Unit0">
    <vt:lpwstr>83;#COD|cf698695-18f5-4ec8-a728-f5ce220a11b1</vt:lpwstr>
  </property>
  <property fmtid="{D5CDD505-2E9C-101B-9397-08002B2CF9AE}" pid="10" name="Atlas Document Status">
    <vt:lpwstr>3;#Draft|148f9654-2d0b-4582-a532-49dea0090e5d</vt:lpwstr>
  </property>
  <property fmtid="{D5CDD505-2E9C-101B-9397-08002B2CF9AE}" pid="12" name="UndpUnitMM">
    <vt:lpwstr/>
  </property>
  <property fmtid="{D5CDD505-2E9C-101B-9397-08002B2CF9AE}" pid="13" name="eRegFilingCodeMM">
    <vt:lpwstr/>
  </property>
  <property fmtid="{D5CDD505-2E9C-101B-9397-08002B2CF9AE}" pid="14" name="Unit">
    <vt:lpwstr/>
  </property>
  <property fmtid="{D5CDD505-2E9C-101B-9397-08002B2CF9AE}" pid="15" name="UNDPFocusAreas">
    <vt:lpwstr/>
  </property>
  <property fmtid="{D5CDD505-2E9C-101B-9397-08002B2CF9AE}" pid="16" name="Atlas Document Type">
    <vt:lpwstr>740;#Annual/Multi-Year Workplan|9cf9bab9-afce-4c0a-a993-b093b29e5bf8</vt:lpwstr>
  </property>
  <property fmtid="{D5CDD505-2E9C-101B-9397-08002B2CF9AE}" pid="17" name="_dlc_DocIdItemGuid">
    <vt:lpwstr>e67abd75-ae67-44cd-95bb-bb2c63737958</vt:lpwstr>
  </property>
  <property fmtid="{D5CDD505-2E9C-101B-9397-08002B2CF9AE}" pid="18" name="MediaServiceImageTags">
    <vt:lpwstr/>
  </property>
  <property fmtid="{D5CDD505-2E9C-101B-9397-08002B2CF9AE}" pid="19" name="_ExtendedDescription">
    <vt:lpwstr/>
  </property>
</Properties>
</file>